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Jindrichuv_Hradec\TR_ul_Sidliste_REPROGEN\kros\"/>
    </mc:Choice>
  </mc:AlternateContent>
  <bookViews>
    <workbookView xWindow="0" yWindow="0" windowWidth="0" windowHeight="0"/>
  </bookViews>
  <sheets>
    <sheet name="Rekapitulace stavby" sheetId="1" r:id="rId1"/>
    <sheet name="02 - Ostatní a vedlejší n..." sheetId="2" r:id="rId2"/>
    <sheet name="101 - Místní komunikace" sheetId="3" r:id="rId3"/>
    <sheet name="301 - Vodovod" sheetId="4" r:id="rId4"/>
    <sheet name="302 - Splašková kanalizace" sheetId="5" r:id="rId5"/>
    <sheet name="303 - Dešťová kanalizace" sheetId="6" r:id="rId6"/>
    <sheet name="304a - Vodovodní přípojky" sheetId="7" r:id="rId7"/>
    <sheet name="304b - Kanalizační splašk..." sheetId="8" r:id="rId8"/>
    <sheet name="304c - Kanalizační dešťov..." sheetId="9" r:id="rId9"/>
    <sheet name="401 - Veřejné osvětlení" sheetId="10" r:id="rId10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'02 - Ostatní a vedlejší n...'!$C$122:$K$206</definedName>
    <definedName name="_xlnm.Print_Area" localSheetId="1">'02 - Ostatní a vedlejší n...'!$C$4:$J$39,'02 - Ostatní a vedlejší n...'!$C$50:$J$76,'02 - Ostatní a vedlejší n...'!$C$82:$J$104,'02 - Ostatní a vedlejší n...'!$C$110:$K$206</definedName>
    <definedName name="_xlnm.Print_Titles" localSheetId="1">'02 - Ostatní a vedlejší n...'!$122:$122</definedName>
    <definedName name="_xlnm._FilterDatabase" localSheetId="2" hidden="1">'101 - Místní komunikace'!$C$128:$K$805</definedName>
    <definedName name="_xlnm.Print_Area" localSheetId="2">'101 - Místní komunikace'!$C$4:$J$39,'101 - Místní komunikace'!$C$50:$J$76,'101 - Místní komunikace'!$C$82:$J$110,'101 - Místní komunikace'!$C$116:$K$805</definedName>
    <definedName name="_xlnm.Print_Titles" localSheetId="2">'101 - Místní komunikace'!$128:$128</definedName>
    <definedName name="_xlnm._FilterDatabase" localSheetId="3" hidden="1">'301 - Vodovod'!$C$121:$K$415</definedName>
    <definedName name="_xlnm.Print_Area" localSheetId="3">'301 - Vodovod'!$C$4:$J$39,'301 - Vodovod'!$C$50:$J$76,'301 - Vodovod'!$C$82:$J$103,'301 - Vodovod'!$C$109:$K$415</definedName>
    <definedName name="_xlnm.Print_Titles" localSheetId="3">'301 - Vodovod'!$121:$121</definedName>
    <definedName name="_xlnm._FilterDatabase" localSheetId="4" hidden="1">'302 - Splašková kanalizace'!$C$122:$K$340</definedName>
    <definedName name="_xlnm.Print_Area" localSheetId="4">'302 - Splašková kanalizace'!$C$4:$J$39,'302 - Splašková kanalizace'!$C$50:$J$76,'302 - Splašková kanalizace'!$C$82:$J$104,'302 - Splašková kanalizace'!$C$110:$K$340</definedName>
    <definedName name="_xlnm.Print_Titles" localSheetId="4">'302 - Splašková kanalizace'!$122:$122</definedName>
    <definedName name="_xlnm._FilterDatabase" localSheetId="5" hidden="1">'303 - Dešťová kanalizace'!$C$123:$K$404</definedName>
    <definedName name="_xlnm.Print_Area" localSheetId="5">'303 - Dešťová kanalizace'!$C$4:$J$39,'303 - Dešťová kanalizace'!$C$50:$J$76,'303 - Dešťová kanalizace'!$C$82:$J$105,'303 - Dešťová kanalizace'!$C$111:$K$404</definedName>
    <definedName name="_xlnm.Print_Titles" localSheetId="5">'303 - Dešťová kanalizace'!$123:$123</definedName>
    <definedName name="_xlnm._FilterDatabase" localSheetId="6" hidden="1">'304a - Vodovodní přípojky'!$C$124:$K$257</definedName>
    <definedName name="_xlnm.Print_Area" localSheetId="6">'304a - Vodovodní přípojky'!$C$4:$J$41,'304a - Vodovodní přípojky'!$C$50:$J$76,'304a - Vodovodní přípojky'!$C$82:$J$104,'304a - Vodovodní přípojky'!$C$110:$K$257</definedName>
    <definedName name="_xlnm.Print_Titles" localSheetId="6">'304a - Vodovodní přípojky'!$124:$124</definedName>
    <definedName name="_xlnm._FilterDatabase" localSheetId="7" hidden="1">'304b - Kanalizační splašk...'!$C$124:$K$217</definedName>
    <definedName name="_xlnm.Print_Area" localSheetId="7">'304b - Kanalizační splašk...'!$C$4:$J$41,'304b - Kanalizační splašk...'!$C$50:$J$76,'304b - Kanalizační splašk...'!$C$82:$J$104,'304b - Kanalizační splašk...'!$C$110:$K$217</definedName>
    <definedName name="_xlnm.Print_Titles" localSheetId="7">'304b - Kanalizační splašk...'!$124:$124</definedName>
    <definedName name="_xlnm._FilterDatabase" localSheetId="8" hidden="1">'304c - Kanalizační dešťov...'!$C$124:$K$232</definedName>
    <definedName name="_xlnm.Print_Area" localSheetId="8">'304c - Kanalizační dešťov...'!$C$4:$J$41,'304c - Kanalizační dešťov...'!$C$50:$J$76,'304c - Kanalizační dešťov...'!$C$82:$J$104,'304c - Kanalizační dešťov...'!$C$110:$K$232</definedName>
    <definedName name="_xlnm.Print_Titles" localSheetId="8">'304c - Kanalizační dešťov...'!$124:$124</definedName>
    <definedName name="_xlnm._FilterDatabase" localSheetId="9" hidden="1">'401 - Veřejné osvětlení'!$C$121:$K$291</definedName>
    <definedName name="_xlnm.Print_Area" localSheetId="9">'401 - Veřejné osvětlení'!$C$4:$J$39,'401 - Veřejné osvětlení'!$C$50:$J$76,'401 - Veřejné osvětlení'!$C$82:$J$103,'401 - Veřejné osvětlení'!$C$109:$K$291</definedName>
    <definedName name="_xlnm.Print_Titles" localSheetId="9">'401 - Veřejné osvětlení'!$121:$121</definedName>
  </definedNames>
  <calcPr/>
</workbook>
</file>

<file path=xl/calcChain.xml><?xml version="1.0" encoding="utf-8"?>
<calcChain xmlns="http://schemas.openxmlformats.org/spreadsheetml/2006/main">
  <c i="10" l="1" r="J37"/>
  <c r="J36"/>
  <c i="1" r="AY104"/>
  <c i="10" r="J35"/>
  <c i="1" r="AX104"/>
  <c i="10" r="BI289"/>
  <c r="BH289"/>
  <c r="BG289"/>
  <c r="BF289"/>
  <c r="T289"/>
  <c r="R289"/>
  <c r="P289"/>
  <c r="BI284"/>
  <c r="BH284"/>
  <c r="BG284"/>
  <c r="BF284"/>
  <c r="T284"/>
  <c r="R284"/>
  <c r="P284"/>
  <c r="BI280"/>
  <c r="BH280"/>
  <c r="BG280"/>
  <c r="BF280"/>
  <c r="T280"/>
  <c r="R280"/>
  <c r="P280"/>
  <c r="BI277"/>
  <c r="BH277"/>
  <c r="BG277"/>
  <c r="BF277"/>
  <c r="T277"/>
  <c r="R277"/>
  <c r="P277"/>
  <c r="BI272"/>
  <c r="BH272"/>
  <c r="BG272"/>
  <c r="BF272"/>
  <c r="T272"/>
  <c r="R272"/>
  <c r="P272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9" r="J39"/>
  <c r="J38"/>
  <c i="1" r="AY103"/>
  <c i="9" r="J37"/>
  <c i="1" r="AX103"/>
  <c i="9" r="BI231"/>
  <c r="BH231"/>
  <c r="BG231"/>
  <c r="BF231"/>
  <c r="T231"/>
  <c r="T230"/>
  <c r="R231"/>
  <c r="R230"/>
  <c r="P231"/>
  <c r="P230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R220"/>
  <c r="P220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4"/>
  <c r="BH194"/>
  <c r="BG194"/>
  <c r="BF194"/>
  <c r="T194"/>
  <c r="R194"/>
  <c r="P194"/>
  <c r="BI187"/>
  <c r="BH187"/>
  <c r="BG187"/>
  <c r="BF187"/>
  <c r="T187"/>
  <c r="R187"/>
  <c r="P187"/>
  <c r="BI183"/>
  <c r="BH183"/>
  <c r="BG183"/>
  <c r="BF183"/>
  <c r="T183"/>
  <c r="R183"/>
  <c r="P183"/>
  <c r="BI173"/>
  <c r="BH173"/>
  <c r="BG173"/>
  <c r="BF173"/>
  <c r="T173"/>
  <c r="R173"/>
  <c r="P173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J121"/>
  <c r="F121"/>
  <c r="F119"/>
  <c r="E117"/>
  <c r="J93"/>
  <c r="F93"/>
  <c r="F91"/>
  <c r="E89"/>
  <c r="J26"/>
  <c r="E26"/>
  <c r="J122"/>
  <c r="J25"/>
  <c r="J20"/>
  <c r="E20"/>
  <c r="F122"/>
  <c r="J19"/>
  <c r="J14"/>
  <c r="J119"/>
  <c r="E7"/>
  <c r="E113"/>
  <c i="8" r="J39"/>
  <c r="J38"/>
  <c i="1" r="AY102"/>
  <c i="8" r="J37"/>
  <c i="1" r="AX102"/>
  <c i="8" r="BI216"/>
  <c r="BH216"/>
  <c r="BG216"/>
  <c r="BF216"/>
  <c r="T216"/>
  <c r="T215"/>
  <c r="R216"/>
  <c r="R215"/>
  <c r="P216"/>
  <c r="P215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1"/>
  <c r="BH171"/>
  <c r="BG171"/>
  <c r="BF171"/>
  <c r="T171"/>
  <c r="R171"/>
  <c r="P171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J121"/>
  <c r="F121"/>
  <c r="F119"/>
  <c r="E117"/>
  <c r="J93"/>
  <c r="F93"/>
  <c r="F91"/>
  <c r="E89"/>
  <c r="J26"/>
  <c r="E26"/>
  <c r="J94"/>
  <c r="J25"/>
  <c r="J20"/>
  <c r="E20"/>
  <c r="F122"/>
  <c r="J19"/>
  <c r="J14"/>
  <c r="J119"/>
  <c r="E7"/>
  <c r="E113"/>
  <c i="7" r="J39"/>
  <c r="J38"/>
  <c i="1" r="AY101"/>
  <c i="7" r="J37"/>
  <c i="1" r="AX101"/>
  <c i="7" r="BI256"/>
  <c r="BH256"/>
  <c r="BG256"/>
  <c r="BF256"/>
  <c r="T256"/>
  <c r="T255"/>
  <c r="R256"/>
  <c r="R255"/>
  <c r="P256"/>
  <c r="P255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R177"/>
  <c r="P177"/>
  <c r="BI171"/>
  <c r="BH171"/>
  <c r="BG171"/>
  <c r="BF171"/>
  <c r="T171"/>
  <c r="R171"/>
  <c r="P171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J121"/>
  <c r="F121"/>
  <c r="F119"/>
  <c r="E117"/>
  <c r="J93"/>
  <c r="F93"/>
  <c r="F91"/>
  <c r="E89"/>
  <c r="J26"/>
  <c r="E26"/>
  <c r="J94"/>
  <c r="J25"/>
  <c r="J20"/>
  <c r="E20"/>
  <c r="F122"/>
  <c r="J19"/>
  <c r="J14"/>
  <c r="J119"/>
  <c r="E7"/>
  <c r="E85"/>
  <c i="6" r="J37"/>
  <c r="J36"/>
  <c i="1" r="AY99"/>
  <c i="6" r="J35"/>
  <c i="1" r="AX99"/>
  <c i="6" r="BI403"/>
  <c r="BH403"/>
  <c r="BG403"/>
  <c r="BF403"/>
  <c r="T403"/>
  <c r="T402"/>
  <c r="R403"/>
  <c r="R402"/>
  <c r="P403"/>
  <c r="P402"/>
  <c r="BI396"/>
  <c r="BH396"/>
  <c r="BG396"/>
  <c r="BF396"/>
  <c r="T396"/>
  <c r="R396"/>
  <c r="P396"/>
  <c r="BI389"/>
  <c r="BH389"/>
  <c r="BG389"/>
  <c r="BF389"/>
  <c r="T389"/>
  <c r="R389"/>
  <c r="P389"/>
  <c r="BI382"/>
  <c r="BH382"/>
  <c r="BG382"/>
  <c r="BF382"/>
  <c r="T382"/>
  <c r="R382"/>
  <c r="P382"/>
  <c r="BI376"/>
  <c r="BH376"/>
  <c r="BG376"/>
  <c r="BF376"/>
  <c r="T376"/>
  <c r="R376"/>
  <c r="P376"/>
  <c r="BI370"/>
  <c r="BH370"/>
  <c r="BG370"/>
  <c r="BF370"/>
  <c r="T370"/>
  <c r="R370"/>
  <c r="P370"/>
  <c r="BI366"/>
  <c r="BH366"/>
  <c r="BG366"/>
  <c r="BF366"/>
  <c r="T366"/>
  <c r="R366"/>
  <c r="P366"/>
  <c r="BI363"/>
  <c r="BH363"/>
  <c r="BG363"/>
  <c r="BF363"/>
  <c r="T363"/>
  <c r="R363"/>
  <c r="P363"/>
  <c r="BI357"/>
  <c r="BH357"/>
  <c r="BG357"/>
  <c r="BF357"/>
  <c r="T357"/>
  <c r="R357"/>
  <c r="P357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4"/>
  <c r="BH274"/>
  <c r="BG274"/>
  <c r="BF274"/>
  <c r="T274"/>
  <c r="R274"/>
  <c r="P274"/>
  <c r="BI269"/>
  <c r="BH269"/>
  <c r="BG269"/>
  <c r="BF269"/>
  <c r="T269"/>
  <c r="R269"/>
  <c r="P269"/>
  <c r="BI266"/>
  <c r="BH266"/>
  <c r="BG266"/>
  <c r="BF266"/>
  <c r="T266"/>
  <c r="R266"/>
  <c r="P266"/>
  <c r="BI261"/>
  <c r="BH261"/>
  <c r="BG261"/>
  <c r="BF261"/>
  <c r="T261"/>
  <c r="R261"/>
  <c r="P261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19"/>
  <c r="BH219"/>
  <c r="BG219"/>
  <c r="BF219"/>
  <c r="T219"/>
  <c r="R219"/>
  <c r="P219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T202"/>
  <c r="R203"/>
  <c r="R202"/>
  <c r="P203"/>
  <c r="P202"/>
  <c r="BI199"/>
  <c r="BH199"/>
  <c r="BG199"/>
  <c r="BF199"/>
  <c r="T199"/>
  <c r="R199"/>
  <c r="P199"/>
  <c r="BI187"/>
  <c r="BH187"/>
  <c r="BG187"/>
  <c r="BF187"/>
  <c r="T187"/>
  <c r="R187"/>
  <c r="P187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121"/>
  <c r="J23"/>
  <c r="J18"/>
  <c r="E18"/>
  <c r="F92"/>
  <c r="J17"/>
  <c r="J12"/>
  <c r="J118"/>
  <c r="E7"/>
  <c r="E114"/>
  <c i="5" r="J37"/>
  <c r="J36"/>
  <c i="1" r="AY98"/>
  <c i="5" r="J35"/>
  <c i="1" r="AX98"/>
  <c i="5" r="BI339"/>
  <c r="BH339"/>
  <c r="BG339"/>
  <c r="BF339"/>
  <c r="T339"/>
  <c r="T338"/>
  <c r="R339"/>
  <c r="R338"/>
  <c r="P339"/>
  <c r="P338"/>
  <c r="BI335"/>
  <c r="BH335"/>
  <c r="BG335"/>
  <c r="BF335"/>
  <c r="T335"/>
  <c r="R335"/>
  <c r="P335"/>
  <c r="BI329"/>
  <c r="BH329"/>
  <c r="BG329"/>
  <c r="BF329"/>
  <c r="T329"/>
  <c r="R329"/>
  <c r="P329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R279"/>
  <c r="P279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1"/>
  <c r="BH241"/>
  <c r="BG241"/>
  <c r="BF241"/>
  <c r="T241"/>
  <c r="R241"/>
  <c r="P241"/>
  <c r="BI236"/>
  <c r="BH236"/>
  <c r="BG236"/>
  <c r="BF236"/>
  <c r="T236"/>
  <c r="R236"/>
  <c r="P236"/>
  <c r="BI231"/>
  <c r="BH231"/>
  <c r="BG231"/>
  <c r="BF231"/>
  <c r="T231"/>
  <c r="R231"/>
  <c r="P231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199"/>
  <c r="BH199"/>
  <c r="BG199"/>
  <c r="BF199"/>
  <c r="T199"/>
  <c r="R199"/>
  <c r="P199"/>
  <c r="BI192"/>
  <c r="BH192"/>
  <c r="BG192"/>
  <c r="BF192"/>
  <c r="T192"/>
  <c r="R192"/>
  <c r="P192"/>
  <c r="BI188"/>
  <c r="BH188"/>
  <c r="BG188"/>
  <c r="BF188"/>
  <c r="T188"/>
  <c r="T187"/>
  <c r="R188"/>
  <c r="R187"/>
  <c r="P188"/>
  <c r="P187"/>
  <c r="BI184"/>
  <c r="BH184"/>
  <c r="BG184"/>
  <c r="BF184"/>
  <c r="T184"/>
  <c r="R184"/>
  <c r="P184"/>
  <c r="BI174"/>
  <c r="BH174"/>
  <c r="BG174"/>
  <c r="BF174"/>
  <c r="T174"/>
  <c r="R174"/>
  <c r="P174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0"/>
  <c r="BH130"/>
  <c r="BG130"/>
  <c r="BF130"/>
  <c r="T130"/>
  <c r="R130"/>
  <c r="P130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92"/>
  <c r="J23"/>
  <c r="J18"/>
  <c r="E18"/>
  <c r="F120"/>
  <c r="J17"/>
  <c r="J12"/>
  <c r="J117"/>
  <c r="E7"/>
  <c r="E85"/>
  <c i="4" r="J37"/>
  <c r="J36"/>
  <c i="1" r="AY97"/>
  <c i="4" r="J35"/>
  <c i="1" r="AX97"/>
  <c i="4" r="BI414"/>
  <c r="BH414"/>
  <c r="BG414"/>
  <c r="BF414"/>
  <c r="T414"/>
  <c r="T413"/>
  <c r="R414"/>
  <c r="R413"/>
  <c r="P414"/>
  <c r="P413"/>
  <c r="BI407"/>
  <c r="BH407"/>
  <c r="BG407"/>
  <c r="BF407"/>
  <c r="T407"/>
  <c r="R407"/>
  <c r="P407"/>
  <c r="BI401"/>
  <c r="BH401"/>
  <c r="BG401"/>
  <c r="BF401"/>
  <c r="T401"/>
  <c r="R401"/>
  <c r="P401"/>
  <c r="BI397"/>
  <c r="BH397"/>
  <c r="BG397"/>
  <c r="BF397"/>
  <c r="T397"/>
  <c r="R397"/>
  <c r="P397"/>
  <c r="BI393"/>
  <c r="BH393"/>
  <c r="BG393"/>
  <c r="BF393"/>
  <c r="T393"/>
  <c r="R393"/>
  <c r="P393"/>
  <c r="BI388"/>
  <c r="BH388"/>
  <c r="BG388"/>
  <c r="BF388"/>
  <c r="T388"/>
  <c r="R388"/>
  <c r="P388"/>
  <c r="BI381"/>
  <c r="BH381"/>
  <c r="BG381"/>
  <c r="BF381"/>
  <c r="T381"/>
  <c r="R381"/>
  <c r="P381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5"/>
  <c r="BH325"/>
  <c r="BG325"/>
  <c r="BF325"/>
  <c r="T325"/>
  <c r="R325"/>
  <c r="P325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7"/>
  <c r="BH247"/>
  <c r="BG247"/>
  <c r="BF247"/>
  <c r="T247"/>
  <c r="R247"/>
  <c r="P247"/>
  <c r="BI241"/>
  <c r="BH241"/>
  <c r="BG241"/>
  <c r="BF241"/>
  <c r="T241"/>
  <c r="R241"/>
  <c r="P241"/>
  <c r="BI238"/>
  <c r="BH238"/>
  <c r="BG238"/>
  <c r="BF238"/>
  <c r="T238"/>
  <c r="R238"/>
  <c r="P238"/>
  <c r="BI233"/>
  <c r="BH233"/>
  <c r="BG233"/>
  <c r="BF233"/>
  <c r="T233"/>
  <c r="R233"/>
  <c r="P233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5"/>
  <c r="BH205"/>
  <c r="BG205"/>
  <c r="BF205"/>
  <c r="T205"/>
  <c r="R205"/>
  <c r="P205"/>
  <c r="BI201"/>
  <c r="BH201"/>
  <c r="BG201"/>
  <c r="BF201"/>
  <c r="T201"/>
  <c r="R201"/>
  <c r="P201"/>
  <c r="BI190"/>
  <c r="BH190"/>
  <c r="BG190"/>
  <c r="BF190"/>
  <c r="T190"/>
  <c r="R190"/>
  <c r="P190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29"/>
  <c r="BH129"/>
  <c r="BG129"/>
  <c r="BF129"/>
  <c r="T129"/>
  <c r="R129"/>
  <c r="P129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119"/>
  <c r="J17"/>
  <c r="J12"/>
  <c r="J89"/>
  <c r="E7"/>
  <c r="E112"/>
  <c i="3" r="J37"/>
  <c r="J36"/>
  <c i="1" r="AY96"/>
  <c i="3" r="J35"/>
  <c i="1" r="AX96"/>
  <c i="3" r="BI802"/>
  <c r="BH802"/>
  <c r="BG802"/>
  <c r="BF802"/>
  <c r="T802"/>
  <c r="T801"/>
  <c r="T800"/>
  <c r="R802"/>
  <c r="R801"/>
  <c r="R800"/>
  <c r="P802"/>
  <c r="P801"/>
  <c r="P800"/>
  <c r="BI792"/>
  <c r="BH792"/>
  <c r="BG792"/>
  <c r="BF792"/>
  <c r="T792"/>
  <c r="T781"/>
  <c r="R792"/>
  <c r="R781"/>
  <c r="P792"/>
  <c r="P781"/>
  <c r="BI784"/>
  <c r="BH784"/>
  <c r="BG784"/>
  <c r="BF784"/>
  <c r="T784"/>
  <c r="R784"/>
  <c r="P784"/>
  <c r="BI782"/>
  <c r="BH782"/>
  <c r="BG782"/>
  <c r="BF782"/>
  <c r="T782"/>
  <c r="R782"/>
  <c r="P782"/>
  <c r="BI778"/>
  <c r="BH778"/>
  <c r="BG778"/>
  <c r="BF778"/>
  <c r="T778"/>
  <c r="R778"/>
  <c r="P778"/>
  <c r="BI775"/>
  <c r="BH775"/>
  <c r="BG775"/>
  <c r="BF775"/>
  <c r="T775"/>
  <c r="R775"/>
  <c r="P775"/>
  <c r="BI767"/>
  <c r="BH767"/>
  <c r="BG767"/>
  <c r="BF767"/>
  <c r="T767"/>
  <c r="R767"/>
  <c r="P767"/>
  <c r="BI757"/>
  <c r="BH757"/>
  <c r="BG757"/>
  <c r="BF757"/>
  <c r="T757"/>
  <c r="R757"/>
  <c r="P757"/>
  <c r="BI753"/>
  <c r="BH753"/>
  <c r="BG753"/>
  <c r="BF753"/>
  <c r="T753"/>
  <c r="R753"/>
  <c r="P753"/>
  <c r="BI743"/>
  <c r="BH743"/>
  <c r="BG743"/>
  <c r="BF743"/>
  <c r="T743"/>
  <c r="R743"/>
  <c r="P743"/>
  <c r="BI733"/>
  <c r="BH733"/>
  <c r="BG733"/>
  <c r="BF733"/>
  <c r="T733"/>
  <c r="R733"/>
  <c r="P733"/>
  <c r="BI725"/>
  <c r="BH725"/>
  <c r="BG725"/>
  <c r="BF725"/>
  <c r="T725"/>
  <c r="R725"/>
  <c r="P725"/>
  <c r="BI717"/>
  <c r="BH717"/>
  <c r="BG717"/>
  <c r="BF717"/>
  <c r="T717"/>
  <c r="R717"/>
  <c r="P717"/>
  <c r="BI705"/>
  <c r="BH705"/>
  <c r="BG705"/>
  <c r="BF705"/>
  <c r="T705"/>
  <c r="R705"/>
  <c r="P705"/>
  <c r="BI694"/>
  <c r="BH694"/>
  <c r="BG694"/>
  <c r="BF694"/>
  <c r="T694"/>
  <c r="R694"/>
  <c r="P694"/>
  <c r="BI688"/>
  <c r="BH688"/>
  <c r="BG688"/>
  <c r="BF688"/>
  <c r="T688"/>
  <c r="R688"/>
  <c r="P688"/>
  <c r="BI685"/>
  <c r="BH685"/>
  <c r="BG685"/>
  <c r="BF685"/>
  <c r="T685"/>
  <c r="R685"/>
  <c r="P685"/>
  <c r="BI680"/>
  <c r="BH680"/>
  <c r="BG680"/>
  <c r="BF680"/>
  <c r="T680"/>
  <c r="R680"/>
  <c r="P680"/>
  <c r="BI677"/>
  <c r="BH677"/>
  <c r="BG677"/>
  <c r="BF677"/>
  <c r="T677"/>
  <c r="R677"/>
  <c r="P677"/>
  <c r="BI674"/>
  <c r="BH674"/>
  <c r="BG674"/>
  <c r="BF674"/>
  <c r="T674"/>
  <c r="R674"/>
  <c r="P674"/>
  <c r="BI668"/>
  <c r="BH668"/>
  <c r="BG668"/>
  <c r="BF668"/>
  <c r="T668"/>
  <c r="R668"/>
  <c r="P668"/>
  <c r="BI664"/>
  <c r="BH664"/>
  <c r="BG664"/>
  <c r="BF664"/>
  <c r="T664"/>
  <c r="R664"/>
  <c r="P664"/>
  <c r="BI660"/>
  <c r="BH660"/>
  <c r="BG660"/>
  <c r="BF660"/>
  <c r="T660"/>
  <c r="R660"/>
  <c r="P660"/>
  <c r="BI657"/>
  <c r="BH657"/>
  <c r="BG657"/>
  <c r="BF657"/>
  <c r="T657"/>
  <c r="R657"/>
  <c r="P657"/>
  <c r="BI654"/>
  <c r="BH654"/>
  <c r="BG654"/>
  <c r="BF654"/>
  <c r="T654"/>
  <c r="R654"/>
  <c r="P654"/>
  <c r="BI651"/>
  <c r="BH651"/>
  <c r="BG651"/>
  <c r="BF651"/>
  <c r="T651"/>
  <c r="R651"/>
  <c r="P651"/>
  <c r="BI648"/>
  <c r="BH648"/>
  <c r="BG648"/>
  <c r="BF648"/>
  <c r="T648"/>
  <c r="R648"/>
  <c r="P648"/>
  <c r="BI645"/>
  <c r="BH645"/>
  <c r="BG645"/>
  <c r="BF645"/>
  <c r="T645"/>
  <c r="R645"/>
  <c r="P645"/>
  <c r="BI642"/>
  <c r="BH642"/>
  <c r="BG642"/>
  <c r="BF642"/>
  <c r="T642"/>
  <c r="R642"/>
  <c r="P642"/>
  <c r="BI639"/>
  <c r="BH639"/>
  <c r="BG639"/>
  <c r="BF639"/>
  <c r="T639"/>
  <c r="R639"/>
  <c r="P639"/>
  <c r="BI633"/>
  <c r="BH633"/>
  <c r="BG633"/>
  <c r="BF633"/>
  <c r="T633"/>
  <c r="R633"/>
  <c r="P633"/>
  <c r="BI630"/>
  <c r="BH630"/>
  <c r="BG630"/>
  <c r="BF630"/>
  <c r="T630"/>
  <c r="R630"/>
  <c r="P630"/>
  <c r="BI626"/>
  <c r="BH626"/>
  <c r="BG626"/>
  <c r="BF626"/>
  <c r="T626"/>
  <c r="R626"/>
  <c r="P626"/>
  <c r="BI623"/>
  <c r="BH623"/>
  <c r="BG623"/>
  <c r="BF623"/>
  <c r="T623"/>
  <c r="R623"/>
  <c r="P623"/>
  <c r="BI620"/>
  <c r="BH620"/>
  <c r="BG620"/>
  <c r="BF620"/>
  <c r="T620"/>
  <c r="R620"/>
  <c r="P620"/>
  <c r="BI617"/>
  <c r="BH617"/>
  <c r="BG617"/>
  <c r="BF617"/>
  <c r="T617"/>
  <c r="R617"/>
  <c r="P617"/>
  <c r="BI614"/>
  <c r="BH614"/>
  <c r="BG614"/>
  <c r="BF614"/>
  <c r="T614"/>
  <c r="R614"/>
  <c r="P614"/>
  <c r="BI611"/>
  <c r="BH611"/>
  <c r="BG611"/>
  <c r="BF611"/>
  <c r="T611"/>
  <c r="R611"/>
  <c r="P611"/>
  <c r="BI607"/>
  <c r="BH607"/>
  <c r="BG607"/>
  <c r="BF607"/>
  <c r="T607"/>
  <c r="R607"/>
  <c r="P607"/>
  <c r="BI604"/>
  <c r="BH604"/>
  <c r="BG604"/>
  <c r="BF604"/>
  <c r="T604"/>
  <c r="R604"/>
  <c r="P604"/>
  <c r="BI601"/>
  <c r="BH601"/>
  <c r="BG601"/>
  <c r="BF601"/>
  <c r="T601"/>
  <c r="R601"/>
  <c r="P601"/>
  <c r="BI598"/>
  <c r="BH598"/>
  <c r="BG598"/>
  <c r="BF598"/>
  <c r="T598"/>
  <c r="R598"/>
  <c r="P598"/>
  <c r="BI595"/>
  <c r="BH595"/>
  <c r="BG595"/>
  <c r="BF595"/>
  <c r="T595"/>
  <c r="R595"/>
  <c r="P595"/>
  <c r="BI592"/>
  <c r="BH592"/>
  <c r="BG592"/>
  <c r="BF592"/>
  <c r="T592"/>
  <c r="R592"/>
  <c r="P592"/>
  <c r="BI589"/>
  <c r="BH589"/>
  <c r="BG589"/>
  <c r="BF589"/>
  <c r="T589"/>
  <c r="R589"/>
  <c r="P589"/>
  <c r="BI586"/>
  <c r="BH586"/>
  <c r="BG586"/>
  <c r="BF586"/>
  <c r="T586"/>
  <c r="R586"/>
  <c r="P586"/>
  <c r="BI583"/>
  <c r="BH583"/>
  <c r="BG583"/>
  <c r="BF583"/>
  <c r="T583"/>
  <c r="R583"/>
  <c r="P583"/>
  <c r="BI580"/>
  <c r="BH580"/>
  <c r="BG580"/>
  <c r="BF580"/>
  <c r="T580"/>
  <c r="R580"/>
  <c r="P580"/>
  <c r="BI577"/>
  <c r="BH577"/>
  <c r="BG577"/>
  <c r="BF577"/>
  <c r="T577"/>
  <c r="R577"/>
  <c r="P577"/>
  <c r="BI574"/>
  <c r="BH574"/>
  <c r="BG574"/>
  <c r="BF574"/>
  <c r="T574"/>
  <c r="R574"/>
  <c r="P574"/>
  <c r="BI571"/>
  <c r="BH571"/>
  <c r="BG571"/>
  <c r="BF571"/>
  <c r="T571"/>
  <c r="R571"/>
  <c r="P571"/>
  <c r="BI566"/>
  <c r="BH566"/>
  <c r="BG566"/>
  <c r="BF566"/>
  <c r="T566"/>
  <c r="R566"/>
  <c r="P566"/>
  <c r="BI563"/>
  <c r="BH563"/>
  <c r="BG563"/>
  <c r="BF563"/>
  <c r="T563"/>
  <c r="R563"/>
  <c r="P563"/>
  <c r="BI558"/>
  <c r="BH558"/>
  <c r="BG558"/>
  <c r="BF558"/>
  <c r="T558"/>
  <c r="R558"/>
  <c r="P558"/>
  <c r="BI554"/>
  <c r="BH554"/>
  <c r="BG554"/>
  <c r="BF554"/>
  <c r="T554"/>
  <c r="R554"/>
  <c r="P554"/>
  <c r="BI551"/>
  <c r="BH551"/>
  <c r="BG551"/>
  <c r="BF551"/>
  <c r="T551"/>
  <c r="R551"/>
  <c r="P551"/>
  <c r="BI547"/>
  <c r="BH547"/>
  <c r="BG547"/>
  <c r="BF547"/>
  <c r="T547"/>
  <c r="R547"/>
  <c r="P547"/>
  <c r="BI544"/>
  <c r="BH544"/>
  <c r="BG544"/>
  <c r="BF544"/>
  <c r="T544"/>
  <c r="R544"/>
  <c r="P544"/>
  <c r="BI539"/>
  <c r="BH539"/>
  <c r="BG539"/>
  <c r="BF539"/>
  <c r="T539"/>
  <c r="R539"/>
  <c r="P539"/>
  <c r="BI536"/>
  <c r="BH536"/>
  <c r="BG536"/>
  <c r="BF536"/>
  <c r="T536"/>
  <c r="R536"/>
  <c r="P536"/>
  <c r="BI532"/>
  <c r="BH532"/>
  <c r="BG532"/>
  <c r="BF532"/>
  <c r="T532"/>
  <c r="T531"/>
  <c r="R532"/>
  <c r="R531"/>
  <c r="P532"/>
  <c r="P531"/>
  <c r="BI527"/>
  <c r="BH527"/>
  <c r="BG527"/>
  <c r="BF527"/>
  <c r="T527"/>
  <c r="R527"/>
  <c r="P527"/>
  <c r="BI523"/>
  <c r="BH523"/>
  <c r="BG523"/>
  <c r="BF523"/>
  <c r="T523"/>
  <c r="R523"/>
  <c r="P523"/>
  <c r="BI518"/>
  <c r="BH518"/>
  <c r="BG518"/>
  <c r="BF518"/>
  <c r="T518"/>
  <c r="R518"/>
  <c r="P518"/>
  <c r="BI514"/>
  <c r="BH514"/>
  <c r="BG514"/>
  <c r="BF514"/>
  <c r="T514"/>
  <c r="R514"/>
  <c r="P514"/>
  <c r="BI508"/>
  <c r="BH508"/>
  <c r="BG508"/>
  <c r="BF508"/>
  <c r="T508"/>
  <c r="R508"/>
  <c r="P508"/>
  <c r="BI505"/>
  <c r="BH505"/>
  <c r="BG505"/>
  <c r="BF505"/>
  <c r="T505"/>
  <c r="R505"/>
  <c r="P505"/>
  <c r="BI498"/>
  <c r="BH498"/>
  <c r="BG498"/>
  <c r="BF498"/>
  <c r="T498"/>
  <c r="R498"/>
  <c r="P498"/>
  <c r="BI490"/>
  <c r="BH490"/>
  <c r="BG490"/>
  <c r="BF490"/>
  <c r="T490"/>
  <c r="R490"/>
  <c r="P490"/>
  <c r="BI483"/>
  <c r="BH483"/>
  <c r="BG483"/>
  <c r="BF483"/>
  <c r="T483"/>
  <c r="R483"/>
  <c r="P483"/>
  <c r="BI480"/>
  <c r="BH480"/>
  <c r="BG480"/>
  <c r="BF480"/>
  <c r="T480"/>
  <c r="R480"/>
  <c r="P480"/>
  <c r="BI477"/>
  <c r="BH477"/>
  <c r="BG477"/>
  <c r="BF477"/>
  <c r="T477"/>
  <c r="R477"/>
  <c r="P477"/>
  <c r="BI474"/>
  <c r="BH474"/>
  <c r="BG474"/>
  <c r="BF474"/>
  <c r="T474"/>
  <c r="R474"/>
  <c r="P474"/>
  <c r="BI471"/>
  <c r="BH471"/>
  <c r="BG471"/>
  <c r="BF471"/>
  <c r="T471"/>
  <c r="R471"/>
  <c r="P471"/>
  <c r="BI467"/>
  <c r="BH467"/>
  <c r="BG467"/>
  <c r="BF467"/>
  <c r="T467"/>
  <c r="R467"/>
  <c r="P467"/>
  <c r="BI461"/>
  <c r="BH461"/>
  <c r="BG461"/>
  <c r="BF461"/>
  <c r="T461"/>
  <c r="R461"/>
  <c r="P461"/>
  <c r="BI454"/>
  <c r="BH454"/>
  <c r="BG454"/>
  <c r="BF454"/>
  <c r="T454"/>
  <c r="R454"/>
  <c r="P454"/>
  <c r="BI447"/>
  <c r="BH447"/>
  <c r="BG447"/>
  <c r="BF447"/>
  <c r="T447"/>
  <c r="R447"/>
  <c r="P447"/>
  <c r="BI441"/>
  <c r="BH441"/>
  <c r="BG441"/>
  <c r="BF441"/>
  <c r="T441"/>
  <c r="R441"/>
  <c r="P441"/>
  <c r="BI435"/>
  <c r="BH435"/>
  <c r="BG435"/>
  <c r="BF435"/>
  <c r="T435"/>
  <c r="R435"/>
  <c r="P435"/>
  <c r="BI429"/>
  <c r="BH429"/>
  <c r="BG429"/>
  <c r="BF429"/>
  <c r="T429"/>
  <c r="R429"/>
  <c r="P429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5"/>
  <c r="BH415"/>
  <c r="BG415"/>
  <c r="BF415"/>
  <c r="T415"/>
  <c r="R415"/>
  <c r="P415"/>
  <c r="BI411"/>
  <c r="BH411"/>
  <c r="BG411"/>
  <c r="BF411"/>
  <c r="T411"/>
  <c r="T410"/>
  <c r="R411"/>
  <c r="R410"/>
  <c r="P411"/>
  <c r="P410"/>
  <c r="BI406"/>
  <c r="BH406"/>
  <c r="BG406"/>
  <c r="BF406"/>
  <c r="T406"/>
  <c r="R406"/>
  <c r="P406"/>
  <c r="BI402"/>
  <c r="BH402"/>
  <c r="BG402"/>
  <c r="BF402"/>
  <c r="T402"/>
  <c r="R402"/>
  <c r="P402"/>
  <c r="BI393"/>
  <c r="BH393"/>
  <c r="BG393"/>
  <c r="BF393"/>
  <c r="T393"/>
  <c r="R393"/>
  <c r="P393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0"/>
  <c r="BH370"/>
  <c r="BG370"/>
  <c r="BF370"/>
  <c r="T370"/>
  <c r="R370"/>
  <c r="P370"/>
  <c r="BI367"/>
  <c r="BH367"/>
  <c r="BG367"/>
  <c r="BF367"/>
  <c r="T367"/>
  <c r="R367"/>
  <c r="P367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27"/>
  <c r="BH327"/>
  <c r="BG327"/>
  <c r="BF327"/>
  <c r="T327"/>
  <c r="R327"/>
  <c r="P327"/>
  <c r="BI314"/>
  <c r="BH314"/>
  <c r="BG314"/>
  <c r="BF314"/>
  <c r="T314"/>
  <c r="R314"/>
  <c r="P314"/>
  <c r="BI307"/>
  <c r="BH307"/>
  <c r="BG307"/>
  <c r="BF307"/>
  <c r="T307"/>
  <c r="R307"/>
  <c r="P307"/>
  <c r="BI302"/>
  <c r="BH302"/>
  <c r="BG302"/>
  <c r="BF302"/>
  <c r="T302"/>
  <c r="R302"/>
  <c r="P302"/>
  <c r="BI298"/>
  <c r="BH298"/>
  <c r="BG298"/>
  <c r="BF298"/>
  <c r="T298"/>
  <c r="R298"/>
  <c r="P298"/>
  <c r="BI295"/>
  <c r="BH295"/>
  <c r="BG295"/>
  <c r="BF295"/>
  <c r="T295"/>
  <c r="R295"/>
  <c r="P295"/>
  <c r="BI291"/>
  <c r="BH291"/>
  <c r="BG291"/>
  <c r="BF291"/>
  <c r="T291"/>
  <c r="R291"/>
  <c r="P291"/>
  <c r="BI281"/>
  <c r="BH281"/>
  <c r="BG281"/>
  <c r="BF281"/>
  <c r="T281"/>
  <c r="R281"/>
  <c r="P281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48"/>
  <c r="BH248"/>
  <c r="BG248"/>
  <c r="BF248"/>
  <c r="T248"/>
  <c r="R248"/>
  <c r="P248"/>
  <c r="BI242"/>
  <c r="BH242"/>
  <c r="BG242"/>
  <c r="BF242"/>
  <c r="T242"/>
  <c r="R242"/>
  <c r="P242"/>
  <c r="BI237"/>
  <c r="BH237"/>
  <c r="BG237"/>
  <c r="BF237"/>
  <c r="T237"/>
  <c r="R237"/>
  <c r="P237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21"/>
  <c r="BH221"/>
  <c r="BG221"/>
  <c r="BF221"/>
  <c r="T221"/>
  <c r="R221"/>
  <c r="P221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J125"/>
  <c r="F125"/>
  <c r="F123"/>
  <c r="E121"/>
  <c r="J91"/>
  <c r="F91"/>
  <c r="F89"/>
  <c r="E87"/>
  <c r="J24"/>
  <c r="E24"/>
  <c r="J126"/>
  <c r="J23"/>
  <c r="J18"/>
  <c r="E18"/>
  <c r="F126"/>
  <c r="J17"/>
  <c r="J12"/>
  <c r="J123"/>
  <c r="E7"/>
  <c r="E119"/>
  <c i="2" r="J124"/>
  <c r="J37"/>
  <c r="J36"/>
  <c i="1" r="AY95"/>
  <c i="2" r="J35"/>
  <c i="1" r="AX95"/>
  <c i="2" r="BI204"/>
  <c r="BH204"/>
  <c r="BG204"/>
  <c r="BF204"/>
  <c r="T204"/>
  <c r="T203"/>
  <c r="R204"/>
  <c r="R203"/>
  <c r="P204"/>
  <c r="P203"/>
  <c r="BI200"/>
  <c r="BH200"/>
  <c r="BG200"/>
  <c r="BF200"/>
  <c r="T200"/>
  <c r="T199"/>
  <c r="R200"/>
  <c r="R199"/>
  <c r="P200"/>
  <c r="P199"/>
  <c r="BI194"/>
  <c r="BH194"/>
  <c r="BG194"/>
  <c r="BF194"/>
  <c r="T194"/>
  <c r="R194"/>
  <c r="P194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J97"/>
  <c r="J119"/>
  <c r="F119"/>
  <c r="F117"/>
  <c r="E115"/>
  <c r="J91"/>
  <c r="F91"/>
  <c r="F89"/>
  <c r="E87"/>
  <c r="J24"/>
  <c r="E24"/>
  <c r="J120"/>
  <c r="J23"/>
  <c r="J18"/>
  <c r="E18"/>
  <c r="F120"/>
  <c r="J17"/>
  <c r="J12"/>
  <c r="J117"/>
  <c r="E7"/>
  <c r="E113"/>
  <c i="1" r="L90"/>
  <c r="AM90"/>
  <c r="AM89"/>
  <c r="L89"/>
  <c r="AM87"/>
  <c r="L87"/>
  <c r="L85"/>
  <c r="L84"/>
  <c i="2" r="BK204"/>
  <c r="J190"/>
  <c r="J180"/>
  <c r="BK170"/>
  <c r="J160"/>
  <c r="BK151"/>
  <c r="BK141"/>
  <c r="BK131"/>
  <c i="1" r="AS100"/>
  <c i="2" r="BK185"/>
  <c r="BK174"/>
  <c r="J166"/>
  <c r="BK155"/>
  <c r="J146"/>
  <c r="BK136"/>
  <c r="BK127"/>
  <c i="3" r="J802"/>
  <c r="J792"/>
  <c r="J784"/>
  <c r="J778"/>
  <c r="BK767"/>
  <c r="J753"/>
  <c r="BK733"/>
  <c r="BK717"/>
  <c r="BK694"/>
  <c r="BK685"/>
  <c r="BK677"/>
  <c r="BK668"/>
  <c r="J660"/>
  <c r="J657"/>
  <c r="BK651"/>
  <c r="J642"/>
  <c r="J633"/>
  <c r="BK626"/>
  <c r="BK620"/>
  <c r="J617"/>
  <c r="BK611"/>
  <c r="BK601"/>
  <c r="BK595"/>
  <c r="BK589"/>
  <c r="BK583"/>
  <c r="BK577"/>
  <c r="J571"/>
  <c r="J563"/>
  <c r="J554"/>
  <c r="J547"/>
  <c r="J539"/>
  <c r="BK532"/>
  <c r="BK523"/>
  <c r="J514"/>
  <c r="J505"/>
  <c r="BK490"/>
  <c r="BK480"/>
  <c r="BK474"/>
  <c r="BK467"/>
  <c r="BK454"/>
  <c r="J441"/>
  <c r="BK429"/>
  <c r="BK422"/>
  <c r="BK415"/>
  <c r="J406"/>
  <c r="BK393"/>
  <c r="BK385"/>
  <c r="BK379"/>
  <c r="BK370"/>
  <c r="J363"/>
  <c r="BK357"/>
  <c r="J351"/>
  <c r="BK343"/>
  <c r="BK337"/>
  <c r="BK314"/>
  <c r="BK302"/>
  <c r="J295"/>
  <c r="J281"/>
  <c r="BK274"/>
  <c r="J268"/>
  <c r="J262"/>
  <c r="J256"/>
  <c r="J248"/>
  <c r="BK237"/>
  <c r="BK229"/>
  <c r="BK221"/>
  <c r="J210"/>
  <c r="J202"/>
  <c r="J192"/>
  <c r="J181"/>
  <c r="BK174"/>
  <c r="BK171"/>
  <c r="BK163"/>
  <c r="J150"/>
  <c r="BK144"/>
  <c r="J138"/>
  <c r="J132"/>
  <c r="BK778"/>
  <c r="J767"/>
  <c r="BK753"/>
  <c r="J733"/>
  <c r="J717"/>
  <c r="J694"/>
  <c r="J685"/>
  <c r="J677"/>
  <c r="J668"/>
  <c r="BK660"/>
  <c r="J654"/>
  <c r="J648"/>
  <c r="J639"/>
  <c r="J630"/>
  <c r="BK623"/>
  <c r="J620"/>
  <c r="J614"/>
  <c r="BK607"/>
  <c r="J601"/>
  <c r="J592"/>
  <c r="BK586"/>
  <c r="BK580"/>
  <c r="J577"/>
  <c r="BK566"/>
  <c r="J558"/>
  <c r="BK551"/>
  <c r="J544"/>
  <c r="BK536"/>
  <c r="J527"/>
  <c r="BK518"/>
  <c r="J508"/>
  <c r="J498"/>
  <c r="J483"/>
  <c r="BK477"/>
  <c r="BK471"/>
  <c r="BK461"/>
  <c r="BK447"/>
  <c r="J435"/>
  <c r="J422"/>
  <c r="J415"/>
  <c r="BK406"/>
  <c r="BK402"/>
  <c r="BK388"/>
  <c r="BK382"/>
  <c r="BK376"/>
  <c r="BK363"/>
  <c r="J357"/>
  <c r="BK351"/>
  <c r="J343"/>
  <c r="J337"/>
  <c r="J314"/>
  <c r="J302"/>
  <c r="BK295"/>
  <c r="BK281"/>
  <c r="J274"/>
  <c r="BK268"/>
  <c r="BK262"/>
  <c r="BK256"/>
  <c r="BK248"/>
  <c r="J237"/>
  <c r="J229"/>
  <c r="J221"/>
  <c r="BK210"/>
  <c r="BK202"/>
  <c r="BK192"/>
  <c r="BK181"/>
  <c r="J174"/>
  <c r="J167"/>
  <c r="J163"/>
  <c r="BK153"/>
  <c r="BK147"/>
  <c r="BK138"/>
  <c r="BK132"/>
  <c i="4" r="J414"/>
  <c r="BK407"/>
  <c r="J397"/>
  <c r="BK381"/>
  <c r="J374"/>
  <c r="J368"/>
  <c r="J362"/>
  <c r="J356"/>
  <c r="BK351"/>
  <c r="J345"/>
  <c r="J339"/>
  <c r="BK333"/>
  <c r="BK319"/>
  <c r="J313"/>
  <c r="BK310"/>
  <c r="BK304"/>
  <c r="BK298"/>
  <c r="J288"/>
  <c r="J282"/>
  <c r="J273"/>
  <c r="BK267"/>
  <c r="J261"/>
  <c r="BK255"/>
  <c r="J247"/>
  <c r="BK238"/>
  <c r="J228"/>
  <c r="BK220"/>
  <c r="BK213"/>
  <c r="J210"/>
  <c r="BK201"/>
  <c r="BK179"/>
  <c r="BK172"/>
  <c r="J159"/>
  <c r="BK151"/>
  <c r="J144"/>
  <c r="BK137"/>
  <c r="J125"/>
  <c r="J401"/>
  <c r="J388"/>
  <c r="J377"/>
  <c r="J371"/>
  <c r="BK365"/>
  <c r="BK359"/>
  <c r="J351"/>
  <c r="BK345"/>
  <c r="J333"/>
  <c r="BK330"/>
  <c r="J319"/>
  <c r="BK313"/>
  <c r="J310"/>
  <c r="J304"/>
  <c r="BK295"/>
  <c r="BK285"/>
  <c r="BK279"/>
  <c r="BK270"/>
  <c r="J264"/>
  <c r="J258"/>
  <c r="BK247"/>
  <c r="J241"/>
  <c r="J233"/>
  <c r="J224"/>
  <c r="J217"/>
  <c r="BK210"/>
  <c r="J201"/>
  <c r="J179"/>
  <c r="J172"/>
  <c r="BK162"/>
  <c r="BK156"/>
  <c r="BK148"/>
  <c r="BK140"/>
  <c r="BK129"/>
  <c i="5" r="BK339"/>
  <c r="BK335"/>
  <c r="BK323"/>
  <c r="J315"/>
  <c r="BK305"/>
  <c r="J299"/>
  <c r="J293"/>
  <c r="BK286"/>
  <c r="J282"/>
  <c r="BK279"/>
  <c r="J274"/>
  <c r="J270"/>
  <c r="J267"/>
  <c r="J264"/>
  <c r="BK261"/>
  <c r="J258"/>
  <c r="BK252"/>
  <c r="BK246"/>
  <c r="BK236"/>
  <c r="J225"/>
  <c r="J217"/>
  <c r="J211"/>
  <c r="J205"/>
  <c r="BK192"/>
  <c r="BK184"/>
  <c r="J160"/>
  <c r="J153"/>
  <c r="J144"/>
  <c r="BK137"/>
  <c r="J126"/>
  <c r="J329"/>
  <c r="BK319"/>
  <c r="BK309"/>
  <c r="BK302"/>
  <c r="J296"/>
  <c r="BK290"/>
  <c r="BK282"/>
  <c r="BK274"/>
  <c r="BK267"/>
  <c r="J261"/>
  <c r="BK255"/>
  <c r="BK249"/>
  <c r="J241"/>
  <c r="BK231"/>
  <c r="BK221"/>
  <c r="BK214"/>
  <c r="BK208"/>
  <c r="J199"/>
  <c r="BK188"/>
  <c r="J174"/>
  <c r="J157"/>
  <c r="BK147"/>
  <c r="BK141"/>
  <c r="J130"/>
  <c i="6" r="BK403"/>
  <c r="J389"/>
  <c r="BK376"/>
  <c r="J366"/>
  <c r="J357"/>
  <c r="J350"/>
  <c r="BK344"/>
  <c r="J338"/>
  <c r="BK332"/>
  <c r="J326"/>
  <c r="J318"/>
  <c r="J310"/>
  <c r="BK304"/>
  <c r="J298"/>
  <c r="BK291"/>
  <c r="BK285"/>
  <c r="J279"/>
  <c r="J269"/>
  <c r="BK261"/>
  <c r="J251"/>
  <c r="BK241"/>
  <c r="J235"/>
  <c r="BK229"/>
  <c r="J219"/>
  <c r="BK207"/>
  <c r="BK199"/>
  <c r="BK170"/>
  <c r="J163"/>
  <c r="BK153"/>
  <c r="J147"/>
  <c r="BK140"/>
  <c r="BK131"/>
  <c r="J403"/>
  <c r="BK389"/>
  <c r="J376"/>
  <c r="BK366"/>
  <c r="BK357"/>
  <c r="BK350"/>
  <c r="J344"/>
  <c r="BK338"/>
  <c r="J332"/>
  <c r="BK326"/>
  <c r="BK318"/>
  <c r="BK310"/>
  <c r="J304"/>
  <c r="BK298"/>
  <c r="J291"/>
  <c r="J285"/>
  <c r="BK279"/>
  <c r="BK269"/>
  <c r="J261"/>
  <c r="BK251"/>
  <c r="J241"/>
  <c r="BK235"/>
  <c r="J229"/>
  <c r="BK219"/>
  <c r="J207"/>
  <c r="J199"/>
  <c r="J170"/>
  <c r="BK163"/>
  <c r="BK150"/>
  <c r="J144"/>
  <c r="BK135"/>
  <c r="BK127"/>
  <c i="7" r="J250"/>
  <c r="BK244"/>
  <c r="J241"/>
  <c r="BK235"/>
  <c r="J229"/>
  <c r="J222"/>
  <c r="BK215"/>
  <c r="J205"/>
  <c r="J198"/>
  <c r="J191"/>
  <c r="BK181"/>
  <c r="J171"/>
  <c r="BK158"/>
  <c r="J148"/>
  <c r="J141"/>
  <c r="BK132"/>
  <c r="J256"/>
  <c r="BK247"/>
  <c r="BK238"/>
  <c r="J232"/>
  <c r="BK226"/>
  <c r="BK218"/>
  <c r="BK210"/>
  <c r="J201"/>
  <c r="BK194"/>
  <c r="BK186"/>
  <c r="BK177"/>
  <c r="J161"/>
  <c r="BK154"/>
  <c r="BK145"/>
  <c r="BK137"/>
  <c r="BK128"/>
  <c i="8" r="J212"/>
  <c r="BK205"/>
  <c r="BK200"/>
  <c r="J193"/>
  <c r="J183"/>
  <c r="J171"/>
  <c r="BK158"/>
  <c r="J148"/>
  <c r="BK216"/>
  <c r="BK212"/>
  <c r="J200"/>
  <c r="BK193"/>
  <c r="BK183"/>
  <c r="BK171"/>
  <c r="J158"/>
  <c r="BK148"/>
  <c r="J145"/>
  <c r="BK141"/>
  <c r="BK137"/>
  <c r="BK132"/>
  <c r="BK128"/>
  <c i="9" r="BK231"/>
  <c r="J223"/>
  <c r="BK215"/>
  <c r="BK208"/>
  <c r="J201"/>
  <c r="BK187"/>
  <c r="J173"/>
  <c r="J158"/>
  <c r="BK148"/>
  <c r="BK141"/>
  <c r="BK132"/>
  <c r="J231"/>
  <c r="BK223"/>
  <c r="J215"/>
  <c r="J208"/>
  <c r="BK201"/>
  <c r="J187"/>
  <c r="BK173"/>
  <c r="BK158"/>
  <c r="J148"/>
  <c r="J141"/>
  <c r="J132"/>
  <c i="10" r="BK289"/>
  <c r="J280"/>
  <c r="J267"/>
  <c r="BK254"/>
  <c r="BK251"/>
  <c r="BK248"/>
  <c r="BK241"/>
  <c r="BK235"/>
  <c r="J223"/>
  <c r="BK216"/>
  <c r="J210"/>
  <c r="J203"/>
  <c r="BK197"/>
  <c r="J191"/>
  <c r="BK185"/>
  <c r="BK176"/>
  <c r="J173"/>
  <c r="J163"/>
  <c r="J157"/>
  <c r="BK151"/>
  <c r="J145"/>
  <c r="BK137"/>
  <c r="J131"/>
  <c r="BK125"/>
  <c r="J289"/>
  <c r="BK280"/>
  <c r="J272"/>
  <c r="J263"/>
  <c r="J254"/>
  <c r="J248"/>
  <c r="J241"/>
  <c r="J235"/>
  <c r="BK223"/>
  <c r="J216"/>
  <c r="BK210"/>
  <c r="BK203"/>
  <c r="J197"/>
  <c r="BK191"/>
  <c r="J185"/>
  <c r="BK179"/>
  <c r="BK173"/>
  <c r="J167"/>
  <c r="J160"/>
  <c r="J154"/>
  <c r="BK148"/>
  <c r="BK140"/>
  <c r="BK134"/>
  <c r="J128"/>
  <c i="2" r="J200"/>
  <c r="BK194"/>
  <c r="J185"/>
  <c r="J174"/>
  <c r="BK166"/>
  <c r="J155"/>
  <c r="BK146"/>
  <c r="J136"/>
  <c r="J127"/>
  <c r="J204"/>
  <c r="BK200"/>
  <c r="J194"/>
  <c r="BK190"/>
  <c r="BK180"/>
  <c r="J170"/>
  <c r="BK160"/>
  <c r="J151"/>
  <c r="J141"/>
  <c r="J131"/>
  <c i="3" r="BK802"/>
  <c r="BK792"/>
  <c r="BK784"/>
  <c r="J782"/>
  <c r="BK775"/>
  <c r="J757"/>
  <c r="BK743"/>
  <c r="BK725"/>
  <c r="BK705"/>
  <c r="J688"/>
  <c r="J680"/>
  <c r="BK674"/>
  <c r="BK664"/>
  <c r="BK654"/>
  <c r="BK648"/>
  <c r="BK645"/>
  <c r="BK639"/>
  <c r="BK630"/>
  <c r="J623"/>
  <c r="BK614"/>
  <c r="J607"/>
  <c r="J604"/>
  <c r="J598"/>
  <c r="BK592"/>
  <c r="J586"/>
  <c r="J580"/>
  <c r="J574"/>
  <c r="J566"/>
  <c r="BK558"/>
  <c r="J551"/>
  <c r="BK544"/>
  <c r="J536"/>
  <c r="BK527"/>
  <c r="J518"/>
  <c r="BK508"/>
  <c r="BK498"/>
  <c r="BK483"/>
  <c r="J477"/>
  <c r="J471"/>
  <c r="J461"/>
  <c r="J447"/>
  <c r="BK435"/>
  <c r="BK426"/>
  <c r="BK418"/>
  <c r="J411"/>
  <c r="J402"/>
  <c r="J388"/>
  <c r="J382"/>
  <c r="J376"/>
  <c r="BK367"/>
  <c r="BK360"/>
  <c r="J354"/>
  <c r="BK346"/>
  <c r="BK340"/>
  <c r="J327"/>
  <c r="J307"/>
  <c r="J298"/>
  <c r="BK291"/>
  <c r="J277"/>
  <c r="J271"/>
  <c r="J265"/>
  <c r="J259"/>
  <c r="BK253"/>
  <c r="BK242"/>
  <c r="J234"/>
  <c r="BK224"/>
  <c r="J214"/>
  <c r="J206"/>
  <c r="J196"/>
  <c r="J189"/>
  <c r="J177"/>
  <c r="BK167"/>
  <c r="J158"/>
  <c r="J153"/>
  <c r="J147"/>
  <c r="J141"/>
  <c r="BK135"/>
  <c r="BK782"/>
  <c r="J775"/>
  <c r="BK757"/>
  <c r="J743"/>
  <c r="J725"/>
  <c r="J705"/>
  <c r="BK688"/>
  <c r="BK680"/>
  <c r="J674"/>
  <c r="J664"/>
  <c r="BK657"/>
  <c r="J651"/>
  <c r="J645"/>
  <c r="BK642"/>
  <c r="BK633"/>
  <c r="J626"/>
  <c r="BK617"/>
  <c r="J611"/>
  <c r="BK604"/>
  <c r="BK598"/>
  <c r="J595"/>
  <c r="J589"/>
  <c r="J583"/>
  <c r="BK574"/>
  <c r="BK571"/>
  <c r="BK563"/>
  <c r="BK554"/>
  <c r="BK547"/>
  <c r="BK539"/>
  <c r="J532"/>
  <c r="J523"/>
  <c r="BK514"/>
  <c r="BK505"/>
  <c r="J490"/>
  <c r="J480"/>
  <c r="J474"/>
  <c r="J467"/>
  <c r="J454"/>
  <c r="BK441"/>
  <c r="J429"/>
  <c r="J426"/>
  <c r="J418"/>
  <c r="BK411"/>
  <c r="J393"/>
  <c r="J385"/>
  <c r="J379"/>
  <c r="J370"/>
  <c r="J367"/>
  <c r="J360"/>
  <c r="BK354"/>
  <c r="J346"/>
  <c r="J340"/>
  <c r="BK327"/>
  <c r="BK307"/>
  <c r="BK298"/>
  <c r="J291"/>
  <c r="BK277"/>
  <c r="BK271"/>
  <c r="BK265"/>
  <c r="BK259"/>
  <c r="J253"/>
  <c r="J242"/>
  <c r="BK234"/>
  <c r="J224"/>
  <c r="BK214"/>
  <c r="BK206"/>
  <c r="BK196"/>
  <c r="BK189"/>
  <c r="BK177"/>
  <c r="J171"/>
  <c r="BK158"/>
  <c r="BK150"/>
  <c r="J144"/>
  <c r="BK141"/>
  <c r="J135"/>
  <c i="4" r="BK414"/>
  <c r="BK401"/>
  <c r="J393"/>
  <c r="BK388"/>
  <c r="BK377"/>
  <c r="BK371"/>
  <c r="J365"/>
  <c r="J359"/>
  <c r="J348"/>
  <c r="J342"/>
  <c r="J336"/>
  <c r="J330"/>
  <c r="BK325"/>
  <c r="J316"/>
  <c r="BK307"/>
  <c r="BK301"/>
  <c r="J295"/>
  <c r="J285"/>
  <c r="J279"/>
  <c r="J270"/>
  <c r="BK264"/>
  <c r="BK258"/>
  <c r="J252"/>
  <c r="BK241"/>
  <c r="BK233"/>
  <c r="BK224"/>
  <c r="BK217"/>
  <c r="BK205"/>
  <c r="J190"/>
  <c r="J176"/>
  <c r="J165"/>
  <c r="J162"/>
  <c r="J156"/>
  <c r="J148"/>
  <c r="J140"/>
  <c r="J129"/>
  <c r="J407"/>
  <c r="BK397"/>
  <c r="BK393"/>
  <c r="J381"/>
  <c r="BK374"/>
  <c r="BK368"/>
  <c r="BK362"/>
  <c r="BK356"/>
  <c r="BK348"/>
  <c r="BK342"/>
  <c r="BK339"/>
  <c r="BK336"/>
  <c r="J325"/>
  <c r="BK316"/>
  <c r="J307"/>
  <c r="J301"/>
  <c r="J298"/>
  <c r="BK288"/>
  <c r="BK282"/>
  <c r="BK273"/>
  <c r="J267"/>
  <c r="BK261"/>
  <c r="J255"/>
  <c r="BK252"/>
  <c r="J238"/>
  <c r="BK228"/>
  <c r="J220"/>
  <c r="J213"/>
  <c r="J205"/>
  <c r="BK190"/>
  <c r="BK176"/>
  <c r="BK165"/>
  <c r="BK159"/>
  <c r="J151"/>
  <c r="BK144"/>
  <c r="J137"/>
  <c r="BK125"/>
  <c i="5" r="J339"/>
  <c r="BK329"/>
  <c r="J319"/>
  <c r="J309"/>
  <c r="J302"/>
  <c r="BK296"/>
  <c r="J290"/>
  <c r="J255"/>
  <c r="J249"/>
  <c r="BK241"/>
  <c r="J231"/>
  <c r="J221"/>
  <c r="J214"/>
  <c r="J208"/>
  <c r="BK199"/>
  <c r="J188"/>
  <c r="BK174"/>
  <c r="BK157"/>
  <c r="J147"/>
  <c r="J141"/>
  <c r="BK130"/>
  <c r="J335"/>
  <c r="J323"/>
  <c r="BK315"/>
  <c r="J305"/>
  <c r="BK299"/>
  <c r="BK293"/>
  <c r="J286"/>
  <c r="J279"/>
  <c r="BK270"/>
  <c r="BK264"/>
  <c r="BK258"/>
  <c r="J252"/>
  <c r="J246"/>
  <c r="J236"/>
  <c r="BK225"/>
  <c r="BK217"/>
  <c r="BK211"/>
  <c r="BK205"/>
  <c r="J192"/>
  <c r="J184"/>
  <c r="BK160"/>
  <c r="BK153"/>
  <c r="BK144"/>
  <c r="J137"/>
  <c r="BK126"/>
  <c i="6" r="J396"/>
  <c r="BK382"/>
  <c r="BK370"/>
  <c r="J363"/>
  <c r="J353"/>
  <c r="J347"/>
  <c r="BK341"/>
  <c r="J335"/>
  <c r="J329"/>
  <c r="BK322"/>
  <c r="BK314"/>
  <c r="BK307"/>
  <c r="J301"/>
  <c r="J295"/>
  <c r="J288"/>
  <c r="BK282"/>
  <c r="BK274"/>
  <c r="J266"/>
  <c r="BK256"/>
  <c r="J246"/>
  <c r="J238"/>
  <c r="BK232"/>
  <c r="J226"/>
  <c r="BK211"/>
  <c r="J203"/>
  <c r="BK187"/>
  <c r="J167"/>
  <c r="J156"/>
  <c r="J150"/>
  <c r="BK144"/>
  <c r="J135"/>
  <c r="J127"/>
  <c r="BK396"/>
  <c r="J382"/>
  <c r="J370"/>
  <c r="BK363"/>
  <c r="BK353"/>
  <c r="BK347"/>
  <c r="J341"/>
  <c r="BK335"/>
  <c r="BK329"/>
  <c r="J322"/>
  <c r="J314"/>
  <c r="J307"/>
  <c r="BK301"/>
  <c r="BK295"/>
  <c r="BK288"/>
  <c r="J282"/>
  <c r="J274"/>
  <c r="BK266"/>
  <c r="J256"/>
  <c r="BK246"/>
  <c r="BK238"/>
  <c r="J232"/>
  <c r="BK226"/>
  <c r="J211"/>
  <c r="BK203"/>
  <c r="J187"/>
  <c r="BK167"/>
  <c r="BK156"/>
  <c r="J153"/>
  <c r="BK147"/>
  <c r="J140"/>
  <c r="J131"/>
  <c i="7" r="BK256"/>
  <c r="J247"/>
  <c r="J244"/>
  <c r="J238"/>
  <c r="BK232"/>
  <c r="J226"/>
  <c r="J218"/>
  <c r="J210"/>
  <c r="BK201"/>
  <c r="J194"/>
  <c r="J186"/>
  <c r="J177"/>
  <c r="BK161"/>
  <c r="J154"/>
  <c r="J145"/>
  <c r="J137"/>
  <c r="J128"/>
  <c r="BK250"/>
  <c r="BK241"/>
  <c r="J235"/>
  <c r="BK229"/>
  <c r="BK222"/>
  <c r="J215"/>
  <c r="BK205"/>
  <c r="BK198"/>
  <c r="BK191"/>
  <c r="J181"/>
  <c r="BK171"/>
  <c r="J158"/>
  <c r="BK148"/>
  <c r="BK141"/>
  <c r="J132"/>
  <c i="8" r="J216"/>
  <c r="BK208"/>
  <c r="J196"/>
  <c r="BK188"/>
  <c r="J179"/>
  <c r="J161"/>
  <c r="BK154"/>
  <c r="J128"/>
  <c r="J208"/>
  <c r="J205"/>
  <c r="BK196"/>
  <c r="J188"/>
  <c r="BK179"/>
  <c r="BK161"/>
  <c r="J154"/>
  <c r="BK145"/>
  <c r="J141"/>
  <c r="J137"/>
  <c r="J132"/>
  <c i="9" r="BK227"/>
  <c r="J220"/>
  <c r="J211"/>
  <c r="J204"/>
  <c r="J194"/>
  <c r="BK183"/>
  <c r="BK161"/>
  <c r="BK154"/>
  <c r="J145"/>
  <c r="J137"/>
  <c r="J128"/>
  <c r="J227"/>
  <c r="BK220"/>
  <c r="BK211"/>
  <c r="BK204"/>
  <c r="BK194"/>
  <c r="J183"/>
  <c r="J161"/>
  <c r="J154"/>
  <c r="BK145"/>
  <c r="BK137"/>
  <c r="BK128"/>
  <c i="10" r="BK284"/>
  <c r="J277"/>
  <c r="BK272"/>
  <c r="BK263"/>
  <c r="BK259"/>
  <c r="BK245"/>
  <c r="BK238"/>
  <c r="BK231"/>
  <c r="J220"/>
  <c r="BK213"/>
  <c r="BK206"/>
  <c r="BK200"/>
  <c r="J194"/>
  <c r="J188"/>
  <c r="J182"/>
  <c r="J179"/>
  <c r="BK170"/>
  <c r="BK167"/>
  <c r="BK160"/>
  <c r="BK154"/>
  <c r="J148"/>
  <c r="J140"/>
  <c r="J134"/>
  <c r="BK128"/>
  <c r="J284"/>
  <c r="BK277"/>
  <c r="BK267"/>
  <c r="J259"/>
  <c r="J251"/>
  <c r="J245"/>
  <c r="J238"/>
  <c r="J231"/>
  <c r="BK220"/>
  <c r="J213"/>
  <c r="J206"/>
  <c r="J200"/>
  <c r="BK194"/>
  <c r="BK188"/>
  <c r="BK182"/>
  <c r="J176"/>
  <c r="J170"/>
  <c r="BK163"/>
  <c r="BK157"/>
  <c r="J151"/>
  <c r="BK145"/>
  <c r="J137"/>
  <c r="BK131"/>
  <c r="J125"/>
  <c i="2" l="1" r="BK126"/>
  <c r="J126"/>
  <c r="J99"/>
  <c r="R126"/>
  <c r="BK165"/>
  <c r="J165"/>
  <c r="J100"/>
  <c r="R165"/>
  <c r="P179"/>
  <c r="T179"/>
  <c i="3" r="P131"/>
  <c r="R131"/>
  <c r="BK392"/>
  <c r="J392"/>
  <c r="J99"/>
  <c r="T392"/>
  <c r="P414"/>
  <c r="T414"/>
  <c r="P434"/>
  <c r="R434"/>
  <c r="BK535"/>
  <c r="J535"/>
  <c r="J104"/>
  <c r="R535"/>
  <c r="BK610"/>
  <c r="J610"/>
  <c r="J105"/>
  <c r="T610"/>
  <c r="P693"/>
  <c r="R693"/>
  <c i="4" r="BK124"/>
  <c r="J124"/>
  <c r="J98"/>
  <c r="R124"/>
  <c r="BK204"/>
  <c r="J204"/>
  <c r="J99"/>
  <c r="BK223"/>
  <c r="J223"/>
  <c r="J100"/>
  <c r="T223"/>
  <c r="P400"/>
  <c r="R400"/>
  <c i="5" r="BK125"/>
  <c r="J125"/>
  <c r="J98"/>
  <c r="T125"/>
  <c r="BK191"/>
  <c r="J191"/>
  <c r="J100"/>
  <c r="R191"/>
  <c r="BK220"/>
  <c r="J220"/>
  <c r="J101"/>
  <c r="T220"/>
  <c r="P314"/>
  <c r="T314"/>
  <c i="6" r="BK126"/>
  <c r="J126"/>
  <c r="J98"/>
  <c r="T126"/>
  <c r="P206"/>
  <c r="T206"/>
  <c r="P245"/>
  <c r="T245"/>
  <c r="P362"/>
  <c r="T362"/>
  <c r="P369"/>
  <c r="R369"/>
  <c i="7" r="P127"/>
  <c r="R127"/>
  <c r="BK180"/>
  <c r="J180"/>
  <c r="J101"/>
  <c r="R180"/>
  <c r="BK190"/>
  <c r="J190"/>
  <c r="J102"/>
  <c r="T190"/>
  <c i="8" r="BK127"/>
  <c r="J127"/>
  <c r="J100"/>
  <c r="T127"/>
  <c r="P182"/>
  <c r="T182"/>
  <c r="P192"/>
  <c r="T192"/>
  <c i="9" r="BK127"/>
  <c r="J127"/>
  <c r="J100"/>
  <c r="T127"/>
  <c r="P186"/>
  <c r="T186"/>
  <c r="P200"/>
  <c r="R200"/>
  <c i="10" r="BK124"/>
  <c r="BK123"/>
  <c r="J123"/>
  <c r="J97"/>
  <c r="R124"/>
  <c r="R123"/>
  <c r="BK144"/>
  <c r="R144"/>
  <c i="2" r="P126"/>
  <c r="T126"/>
  <c r="P165"/>
  <c r="T165"/>
  <c r="BK179"/>
  <c r="J179"/>
  <c r="J101"/>
  <c r="R179"/>
  <c i="3" r="BK131"/>
  <c r="J131"/>
  <c r="J98"/>
  <c r="T131"/>
  <c r="P392"/>
  <c r="R392"/>
  <c r="BK414"/>
  <c r="J414"/>
  <c r="J101"/>
  <c r="R414"/>
  <c r="BK434"/>
  <c r="J434"/>
  <c r="J102"/>
  <c r="T434"/>
  <c r="P535"/>
  <c r="T535"/>
  <c r="P610"/>
  <c r="R610"/>
  <c r="BK693"/>
  <c r="J693"/>
  <c r="J106"/>
  <c r="T693"/>
  <c i="4" r="P124"/>
  <c r="T124"/>
  <c r="P204"/>
  <c r="R204"/>
  <c r="T204"/>
  <c r="P223"/>
  <c r="R223"/>
  <c r="BK400"/>
  <c r="J400"/>
  <c r="J101"/>
  <c r="T400"/>
  <c i="5" r="P125"/>
  <c r="R125"/>
  <c r="P191"/>
  <c r="T191"/>
  <c r="P220"/>
  <c r="R220"/>
  <c r="BK314"/>
  <c r="J314"/>
  <c r="J102"/>
  <c r="R314"/>
  <c i="6" r="P126"/>
  <c r="P125"/>
  <c r="P124"/>
  <c i="1" r="AU99"/>
  <c i="6" r="R126"/>
  <c r="BK206"/>
  <c r="J206"/>
  <c r="J100"/>
  <c r="R206"/>
  <c r="BK245"/>
  <c r="J245"/>
  <c r="J101"/>
  <c r="R245"/>
  <c r="BK362"/>
  <c r="J362"/>
  <c r="J102"/>
  <c r="R362"/>
  <c r="BK369"/>
  <c r="J369"/>
  <c r="J103"/>
  <c r="T369"/>
  <c i="7" r="BK127"/>
  <c r="J127"/>
  <c r="J100"/>
  <c r="T127"/>
  <c r="P180"/>
  <c r="T180"/>
  <c r="P190"/>
  <c r="R190"/>
  <c i="8" r="P127"/>
  <c r="P126"/>
  <c r="P125"/>
  <c i="1" r="AU102"/>
  <c i="8" r="R127"/>
  <c r="BK182"/>
  <c r="J182"/>
  <c r="J101"/>
  <c r="R182"/>
  <c r="BK192"/>
  <c r="J192"/>
  <c r="J102"/>
  <c r="R192"/>
  <c i="9" r="P127"/>
  <c r="P126"/>
  <c r="P125"/>
  <c i="1" r="AU103"/>
  <c i="9" r="R127"/>
  <c r="BK186"/>
  <c r="J186"/>
  <c r="J101"/>
  <c r="R186"/>
  <c r="BK200"/>
  <c r="J200"/>
  <c r="J102"/>
  <c r="T200"/>
  <c i="10" r="P124"/>
  <c r="P123"/>
  <c r="T124"/>
  <c r="T123"/>
  <c r="P144"/>
  <c r="T144"/>
  <c r="BK283"/>
  <c r="J283"/>
  <c r="J102"/>
  <c r="P283"/>
  <c r="P209"/>
  <c r="R283"/>
  <c r="R209"/>
  <c r="T283"/>
  <c r="T209"/>
  <c i="3" r="BK531"/>
  <c r="J531"/>
  <c r="J103"/>
  <c r="BK781"/>
  <c r="J781"/>
  <c r="J107"/>
  <c i="4" r="BK413"/>
  <c r="J413"/>
  <c r="J102"/>
  <c i="6" r="BK202"/>
  <c r="J202"/>
  <c r="J99"/>
  <c r="BK402"/>
  <c r="J402"/>
  <c r="J104"/>
  <c i="8" r="BK215"/>
  <c r="J215"/>
  <c r="J103"/>
  <c i="9" r="BK230"/>
  <c r="J230"/>
  <c r="J103"/>
  <c i="10" r="BK209"/>
  <c r="J209"/>
  <c r="J101"/>
  <c i="2" r="BK199"/>
  <c r="J199"/>
  <c r="J102"/>
  <c r="BK203"/>
  <c r="J203"/>
  <c r="J103"/>
  <c i="3" r="BK410"/>
  <c r="J410"/>
  <c r="J100"/>
  <c r="BK801"/>
  <c r="J801"/>
  <c r="J109"/>
  <c i="5" r="BK187"/>
  <c r="J187"/>
  <c r="J99"/>
  <c r="BK338"/>
  <c r="J338"/>
  <c r="J103"/>
  <c i="7" r="BK255"/>
  <c r="J255"/>
  <c r="J103"/>
  <c i="10" r="F92"/>
  <c r="BE128"/>
  <c r="BE131"/>
  <c r="BE137"/>
  <c r="BE145"/>
  <c r="BE151"/>
  <c r="BE154"/>
  <c r="BE160"/>
  <c r="BE170"/>
  <c r="BE173"/>
  <c r="BE176"/>
  <c r="BE185"/>
  <c r="BE191"/>
  <c r="BE194"/>
  <c r="BE200"/>
  <c r="BE203"/>
  <c r="BE216"/>
  <c r="BE220"/>
  <c r="BE231"/>
  <c r="BE235"/>
  <c r="BE245"/>
  <c r="BE254"/>
  <c r="BE263"/>
  <c r="BE272"/>
  <c r="E85"/>
  <c r="J89"/>
  <c r="BE125"/>
  <c r="BE134"/>
  <c r="BE140"/>
  <c r="BE148"/>
  <c r="BE157"/>
  <c r="BE163"/>
  <c r="BE167"/>
  <c r="BE179"/>
  <c r="BE182"/>
  <c r="BE188"/>
  <c r="BE197"/>
  <c r="BE206"/>
  <c r="BE210"/>
  <c r="BE213"/>
  <c r="BE223"/>
  <c r="BE238"/>
  <c r="BE241"/>
  <c r="BE248"/>
  <c r="BE251"/>
  <c r="BE259"/>
  <c r="BE267"/>
  <c r="BE277"/>
  <c r="BE280"/>
  <c r="BE284"/>
  <c r="BE289"/>
  <c i="9" r="E85"/>
  <c r="J91"/>
  <c r="J94"/>
  <c r="BE132"/>
  <c r="BE141"/>
  <c r="BE145"/>
  <c r="BE173"/>
  <c r="BE187"/>
  <c r="BE194"/>
  <c r="BE201"/>
  <c r="BE208"/>
  <c r="BE215"/>
  <c r="BE220"/>
  <c r="BE223"/>
  <c r="BE231"/>
  <c r="F94"/>
  <c r="BE128"/>
  <c r="BE137"/>
  <c r="BE148"/>
  <c r="BE154"/>
  <c r="BE158"/>
  <c r="BE161"/>
  <c r="BE183"/>
  <c r="BE204"/>
  <c r="BE211"/>
  <c r="BE227"/>
  <c i="8" r="E85"/>
  <c r="J91"/>
  <c r="F94"/>
  <c r="J122"/>
  <c r="BE128"/>
  <c r="BE132"/>
  <c r="BE137"/>
  <c r="BE141"/>
  <c r="BE145"/>
  <c r="BE148"/>
  <c r="BE161"/>
  <c r="BE171"/>
  <c r="BE193"/>
  <c r="BE196"/>
  <c r="BE212"/>
  <c r="BE154"/>
  <c r="BE158"/>
  <c r="BE179"/>
  <c r="BE183"/>
  <c r="BE188"/>
  <c r="BE200"/>
  <c r="BE205"/>
  <c r="BE208"/>
  <c r="BE216"/>
  <c i="7" r="E113"/>
  <c r="J122"/>
  <c r="BE132"/>
  <c r="BE137"/>
  <c r="BE141"/>
  <c r="BE145"/>
  <c r="BE148"/>
  <c r="BE161"/>
  <c r="BE171"/>
  <c r="BE181"/>
  <c r="BE186"/>
  <c r="BE198"/>
  <c r="BE205"/>
  <c r="BE215"/>
  <c r="BE218"/>
  <c r="BE226"/>
  <c r="BE229"/>
  <c r="BE238"/>
  <c r="BE241"/>
  <c r="BE244"/>
  <c r="BE247"/>
  <c r="BE256"/>
  <c r="J91"/>
  <c r="F94"/>
  <c r="BE128"/>
  <c r="BE154"/>
  <c r="BE158"/>
  <c r="BE177"/>
  <c r="BE191"/>
  <c r="BE194"/>
  <c r="BE201"/>
  <c r="BE210"/>
  <c r="BE222"/>
  <c r="BE232"/>
  <c r="BE235"/>
  <c r="BE250"/>
  <c i="6" r="J89"/>
  <c r="J92"/>
  <c r="F121"/>
  <c r="BE135"/>
  <c r="BE140"/>
  <c r="BE147"/>
  <c r="BE150"/>
  <c r="BE153"/>
  <c r="BE163"/>
  <c r="BE187"/>
  <c r="BE211"/>
  <c r="BE226"/>
  <c r="BE232"/>
  <c r="BE235"/>
  <c r="BE246"/>
  <c r="BE251"/>
  <c r="BE261"/>
  <c r="BE266"/>
  <c r="BE274"/>
  <c r="BE285"/>
  <c r="BE295"/>
  <c r="BE298"/>
  <c r="BE304"/>
  <c r="BE307"/>
  <c r="BE318"/>
  <c r="BE322"/>
  <c r="BE326"/>
  <c r="BE329"/>
  <c r="BE332"/>
  <c r="BE335"/>
  <c r="BE338"/>
  <c r="BE341"/>
  <c r="BE350"/>
  <c r="BE353"/>
  <c r="BE357"/>
  <c r="BE363"/>
  <c r="BE366"/>
  <c r="BE382"/>
  <c r="BE396"/>
  <c r="E85"/>
  <c r="BE127"/>
  <c r="BE131"/>
  <c r="BE144"/>
  <c r="BE156"/>
  <c r="BE167"/>
  <c r="BE170"/>
  <c r="BE199"/>
  <c r="BE203"/>
  <c r="BE207"/>
  <c r="BE219"/>
  <c r="BE229"/>
  <c r="BE238"/>
  <c r="BE241"/>
  <c r="BE256"/>
  <c r="BE269"/>
  <c r="BE279"/>
  <c r="BE282"/>
  <c r="BE288"/>
  <c r="BE291"/>
  <c r="BE301"/>
  <c r="BE310"/>
  <c r="BE314"/>
  <c r="BE344"/>
  <c r="BE347"/>
  <c r="BE370"/>
  <c r="BE376"/>
  <c r="BE389"/>
  <c r="BE403"/>
  <c i="5" r="J89"/>
  <c r="E113"/>
  <c r="J120"/>
  <c r="BE144"/>
  <c r="BE147"/>
  <c r="BE157"/>
  <c r="BE199"/>
  <c r="BE205"/>
  <c r="BE208"/>
  <c r="BE214"/>
  <c r="BE217"/>
  <c r="BE221"/>
  <c r="BE236"/>
  <c r="BE249"/>
  <c r="BE252"/>
  <c r="BE261"/>
  <c r="BE264"/>
  <c r="BE270"/>
  <c r="BE279"/>
  <c r="BE282"/>
  <c r="BE286"/>
  <c r="BE290"/>
  <c r="BE293"/>
  <c r="BE296"/>
  <c r="BE299"/>
  <c r="BE305"/>
  <c r="BE319"/>
  <c r="BE323"/>
  <c r="BE329"/>
  <c r="F92"/>
  <c r="BE126"/>
  <c r="BE130"/>
  <c r="BE137"/>
  <c r="BE141"/>
  <c r="BE153"/>
  <c r="BE160"/>
  <c r="BE174"/>
  <c r="BE184"/>
  <c r="BE188"/>
  <c r="BE192"/>
  <c r="BE211"/>
  <c r="BE225"/>
  <c r="BE231"/>
  <c r="BE241"/>
  <c r="BE246"/>
  <c r="BE255"/>
  <c r="BE258"/>
  <c r="BE267"/>
  <c r="BE274"/>
  <c r="BE302"/>
  <c r="BE309"/>
  <c r="BE315"/>
  <c r="BE335"/>
  <c r="BE339"/>
  <c i="4" r="E85"/>
  <c r="F92"/>
  <c r="J116"/>
  <c r="BE125"/>
  <c r="BE137"/>
  <c r="BE140"/>
  <c r="BE144"/>
  <c r="BE148"/>
  <c r="BE151"/>
  <c r="BE156"/>
  <c r="BE159"/>
  <c r="BE162"/>
  <c r="BE172"/>
  <c r="BE179"/>
  <c r="BE210"/>
  <c r="BE220"/>
  <c r="BE224"/>
  <c r="BE241"/>
  <c r="BE252"/>
  <c r="BE258"/>
  <c r="BE261"/>
  <c r="BE270"/>
  <c r="BE273"/>
  <c r="BE279"/>
  <c r="BE282"/>
  <c r="BE285"/>
  <c r="BE288"/>
  <c r="BE295"/>
  <c r="BE313"/>
  <c r="BE316"/>
  <c r="BE333"/>
  <c r="BE339"/>
  <c r="BE342"/>
  <c r="BE345"/>
  <c r="BE348"/>
  <c r="BE356"/>
  <c r="BE362"/>
  <c r="BE365"/>
  <c r="BE371"/>
  <c r="BE374"/>
  <c r="BE377"/>
  <c r="BE388"/>
  <c r="J92"/>
  <c r="BE129"/>
  <c r="BE165"/>
  <c r="BE176"/>
  <c r="BE190"/>
  <c r="BE201"/>
  <c r="BE205"/>
  <c r="BE213"/>
  <c r="BE217"/>
  <c r="BE228"/>
  <c r="BE233"/>
  <c r="BE238"/>
  <c r="BE247"/>
  <c r="BE255"/>
  <c r="BE264"/>
  <c r="BE267"/>
  <c r="BE298"/>
  <c r="BE301"/>
  <c r="BE304"/>
  <c r="BE307"/>
  <c r="BE310"/>
  <c r="BE319"/>
  <c r="BE325"/>
  <c r="BE330"/>
  <c r="BE336"/>
  <c r="BE351"/>
  <c r="BE359"/>
  <c r="BE368"/>
  <c r="BE381"/>
  <c r="BE393"/>
  <c r="BE397"/>
  <c r="BE401"/>
  <c r="BE407"/>
  <c r="BE414"/>
  <c i="3" r="E85"/>
  <c r="J92"/>
  <c r="BE132"/>
  <c r="BE135"/>
  <c r="BE141"/>
  <c r="BE150"/>
  <c r="BE153"/>
  <c r="BE174"/>
  <c r="BE177"/>
  <c r="BE181"/>
  <c r="BE189"/>
  <c r="BE192"/>
  <c r="BE196"/>
  <c r="BE202"/>
  <c r="BE206"/>
  <c r="BE210"/>
  <c r="BE221"/>
  <c r="BE229"/>
  <c r="BE253"/>
  <c r="BE259"/>
  <c r="BE262"/>
  <c r="BE265"/>
  <c r="BE268"/>
  <c r="BE274"/>
  <c r="BE277"/>
  <c r="BE291"/>
  <c r="BE302"/>
  <c r="BE351"/>
  <c r="BE379"/>
  <c r="BE388"/>
  <c r="BE393"/>
  <c r="BE411"/>
  <c r="BE415"/>
  <c r="BE447"/>
  <c r="BE467"/>
  <c r="BE471"/>
  <c r="BE477"/>
  <c r="BE498"/>
  <c r="BE508"/>
  <c r="BE514"/>
  <c r="BE532"/>
  <c r="BE536"/>
  <c r="BE539"/>
  <c r="BE547"/>
  <c r="BE551"/>
  <c r="BE563"/>
  <c r="BE566"/>
  <c r="BE571"/>
  <c r="BE577"/>
  <c r="BE583"/>
  <c r="BE592"/>
  <c r="BE598"/>
  <c r="BE601"/>
  <c r="BE604"/>
  <c r="BE611"/>
  <c r="BE614"/>
  <c r="BE623"/>
  <c r="BE633"/>
  <c r="BE639"/>
  <c r="BE654"/>
  <c r="BE657"/>
  <c r="BE677"/>
  <c r="BE685"/>
  <c r="BE705"/>
  <c r="BE743"/>
  <c r="BE775"/>
  <c r="BE778"/>
  <c r="J89"/>
  <c r="F92"/>
  <c r="BE138"/>
  <c r="BE144"/>
  <c r="BE147"/>
  <c r="BE158"/>
  <c r="BE163"/>
  <c r="BE167"/>
  <c r="BE171"/>
  <c r="BE214"/>
  <c r="BE224"/>
  <c r="BE234"/>
  <c r="BE237"/>
  <c r="BE242"/>
  <c r="BE248"/>
  <c r="BE256"/>
  <c r="BE271"/>
  <c r="BE281"/>
  <c r="BE295"/>
  <c r="BE298"/>
  <c r="BE307"/>
  <c r="BE314"/>
  <c r="BE327"/>
  <c r="BE337"/>
  <c r="BE340"/>
  <c r="BE343"/>
  <c r="BE346"/>
  <c r="BE354"/>
  <c r="BE357"/>
  <c r="BE360"/>
  <c r="BE363"/>
  <c r="BE367"/>
  <c r="BE370"/>
  <c r="BE376"/>
  <c r="BE382"/>
  <c r="BE385"/>
  <c r="BE402"/>
  <c r="BE406"/>
  <c r="BE418"/>
  <c r="BE422"/>
  <c r="BE426"/>
  <c r="BE429"/>
  <c r="BE435"/>
  <c r="BE441"/>
  <c r="BE454"/>
  <c r="BE461"/>
  <c r="BE474"/>
  <c r="BE480"/>
  <c r="BE483"/>
  <c r="BE490"/>
  <c r="BE505"/>
  <c r="BE518"/>
  <c r="BE523"/>
  <c r="BE527"/>
  <c r="BE544"/>
  <c r="BE554"/>
  <c r="BE558"/>
  <c r="BE574"/>
  <c r="BE580"/>
  <c r="BE586"/>
  <c r="BE589"/>
  <c r="BE595"/>
  <c r="BE607"/>
  <c r="BE617"/>
  <c r="BE620"/>
  <c r="BE626"/>
  <c r="BE630"/>
  <c r="BE642"/>
  <c r="BE645"/>
  <c r="BE648"/>
  <c r="BE651"/>
  <c r="BE660"/>
  <c r="BE664"/>
  <c r="BE668"/>
  <c r="BE674"/>
  <c r="BE680"/>
  <c r="BE688"/>
  <c r="BE694"/>
  <c r="BE717"/>
  <c r="BE725"/>
  <c r="BE733"/>
  <c r="BE753"/>
  <c r="BE757"/>
  <c r="BE767"/>
  <c r="BE782"/>
  <c r="BE784"/>
  <c r="BE792"/>
  <c r="BE802"/>
  <c i="2" r="E85"/>
  <c r="F92"/>
  <c r="BE151"/>
  <c r="BE155"/>
  <c r="BE166"/>
  <c r="BE170"/>
  <c r="BE174"/>
  <c r="BE185"/>
  <c r="BE194"/>
  <c r="BE204"/>
  <c r="J89"/>
  <c r="J92"/>
  <c r="BE127"/>
  <c r="BE131"/>
  <c r="BE136"/>
  <c r="BE141"/>
  <c r="BE146"/>
  <c r="BE160"/>
  <c r="BE180"/>
  <c r="BE190"/>
  <c r="BE200"/>
  <c r="J34"/>
  <c i="1" r="AW95"/>
  <c i="2" r="F37"/>
  <c i="1" r="BD95"/>
  <c r="AS94"/>
  <c i="3" r="F34"/>
  <c i="1" r="BA96"/>
  <c i="3" r="F35"/>
  <c i="1" r="BB96"/>
  <c i="4" r="F34"/>
  <c i="1" r="BA97"/>
  <c i="4" r="F37"/>
  <c i="1" r="BD97"/>
  <c i="4" r="F36"/>
  <c i="1" r="BC97"/>
  <c i="5" r="F34"/>
  <c i="1" r="BA98"/>
  <c i="5" r="F35"/>
  <c i="1" r="BB98"/>
  <c i="5" r="F37"/>
  <c i="1" r="BD98"/>
  <c i="6" r="J34"/>
  <c i="1" r="AW99"/>
  <c i="6" r="F35"/>
  <c i="1" r="BB99"/>
  <c i="7" r="F36"/>
  <c i="1" r="BA101"/>
  <c i="7" r="F39"/>
  <c i="1" r="BD101"/>
  <c i="7" r="J36"/>
  <c i="1" r="AW101"/>
  <c i="7" r="F38"/>
  <c i="1" r="BC101"/>
  <c i="8" r="F36"/>
  <c i="1" r="BA102"/>
  <c i="8" r="F39"/>
  <c i="1" r="BD102"/>
  <c i="9" r="J36"/>
  <c i="1" r="AW103"/>
  <c i="9" r="F39"/>
  <c i="1" r="BD103"/>
  <c i="9" r="F38"/>
  <c i="1" r="BC103"/>
  <c i="10" r="F36"/>
  <c i="1" r="BC104"/>
  <c i="10" r="J34"/>
  <c i="1" r="AW104"/>
  <c i="10" r="F35"/>
  <c i="1" r="BB104"/>
  <c i="2" r="F34"/>
  <c i="1" r="BA95"/>
  <c i="2" r="F35"/>
  <c i="1" r="BB95"/>
  <c i="2" r="F36"/>
  <c i="1" r="BC95"/>
  <c i="3" r="F36"/>
  <c i="1" r="BC96"/>
  <c i="3" r="J34"/>
  <c i="1" r="AW96"/>
  <c i="3" r="F37"/>
  <c i="1" r="BD96"/>
  <c i="4" r="J34"/>
  <c i="1" r="AW97"/>
  <c i="4" r="F35"/>
  <c i="1" r="BB97"/>
  <c i="5" r="J34"/>
  <c i="1" r="AW98"/>
  <c i="5" r="F36"/>
  <c i="1" r="BC98"/>
  <c i="6" r="F34"/>
  <c i="1" r="BA99"/>
  <c i="6" r="F37"/>
  <c i="1" r="BD99"/>
  <c i="6" r="F36"/>
  <c i="1" r="BC99"/>
  <c i="7" r="F37"/>
  <c i="1" r="BB101"/>
  <c i="8" r="J36"/>
  <c i="1" r="AW102"/>
  <c i="8" r="F37"/>
  <c i="1" r="BB102"/>
  <c i="8" r="F38"/>
  <c i="1" r="BC102"/>
  <c i="9" r="F36"/>
  <c i="1" r="BA103"/>
  <c i="9" r="F37"/>
  <c i="1" r="BB103"/>
  <c i="10" r="F34"/>
  <c i="1" r="BA104"/>
  <c i="10" r="F37"/>
  <c i="1" r="BD104"/>
  <c i="10" l="1" r="T143"/>
  <c r="T122"/>
  <c i="8" r="R126"/>
  <c r="R125"/>
  <c i="7" r="T126"/>
  <c r="T125"/>
  <c i="5" r="P124"/>
  <c r="P123"/>
  <c i="1" r="AU98"/>
  <c i="4" r="P123"/>
  <c r="P122"/>
  <c i="1" r="AU97"/>
  <c i="3" r="T130"/>
  <c r="T129"/>
  <c i="2" r="T125"/>
  <c r="T123"/>
  <c i="10" r="R143"/>
  <c r="R122"/>
  <c i="8" r="T126"/>
  <c r="T125"/>
  <c i="7" r="R126"/>
  <c r="R125"/>
  <c i="6" r="T125"/>
  <c r="T124"/>
  <c i="5" r="T124"/>
  <c r="T123"/>
  <c i="3" r="P130"/>
  <c r="P129"/>
  <c i="1" r="AU96"/>
  <c i="10" r="P143"/>
  <c r="P122"/>
  <c i="1" r="AU104"/>
  <c i="9" r="R126"/>
  <c r="R125"/>
  <c i="6" r="R125"/>
  <c r="R124"/>
  <c i="5" r="R124"/>
  <c r="R123"/>
  <c i="4" r="T123"/>
  <c r="T122"/>
  <c i="2" r="P125"/>
  <c r="P123"/>
  <c i="1" r="AU95"/>
  <c i="10" r="BK143"/>
  <c r="J143"/>
  <c r="J99"/>
  <c i="9" r="T126"/>
  <c r="T125"/>
  <c i="7" r="P126"/>
  <c r="P125"/>
  <c i="1" r="AU101"/>
  <c i="4" r="R123"/>
  <c r="R122"/>
  <c i="3" r="R130"/>
  <c r="R129"/>
  <c i="2" r="R125"/>
  <c r="R123"/>
  <c i="3" r="BK130"/>
  <c r="J130"/>
  <c r="J97"/>
  <c r="BK800"/>
  <c r="J800"/>
  <c r="J108"/>
  <c i="7" r="BK126"/>
  <c r="J126"/>
  <c r="J99"/>
  <c i="10" r="J124"/>
  <c r="J98"/>
  <c r="J144"/>
  <c r="J100"/>
  <c i="2" r="BK125"/>
  <c r="J125"/>
  <c r="J98"/>
  <c i="4" r="BK123"/>
  <c r="J123"/>
  <c r="J97"/>
  <c i="5" r="BK124"/>
  <c r="J124"/>
  <c r="J97"/>
  <c i="6" r="BK125"/>
  <c r="J125"/>
  <c r="J97"/>
  <c i="8" r="BK126"/>
  <c r="J126"/>
  <c r="J99"/>
  <c i="9" r="BK126"/>
  <c r="J126"/>
  <c r="J99"/>
  <c i="10" r="BK122"/>
  <c r="J122"/>
  <c r="J96"/>
  <c i="2" r="F33"/>
  <c i="1" r="AZ95"/>
  <c i="3" r="J33"/>
  <c i="1" r="AV96"/>
  <c r="AT96"/>
  <c i="4" r="F33"/>
  <c i="1" r="AZ97"/>
  <c i="5" r="F33"/>
  <c i="1" r="AZ98"/>
  <c i="6" r="F33"/>
  <c i="1" r="AZ99"/>
  <c i="7" r="F35"/>
  <c i="1" r="AZ101"/>
  <c i="8" r="J35"/>
  <c i="1" r="AV102"/>
  <c r="AT102"/>
  <c i="9" r="J35"/>
  <c i="1" r="AV103"/>
  <c r="AT103"/>
  <c r="BC100"/>
  <c r="AY100"/>
  <c i="10" r="J33"/>
  <c i="1" r="AV104"/>
  <c r="AT104"/>
  <c r="AU100"/>
  <c i="2" r="J33"/>
  <c i="1" r="AV95"/>
  <c r="AT95"/>
  <c i="3" r="F33"/>
  <c i="1" r="AZ96"/>
  <c i="4" r="J33"/>
  <c i="1" r="AV97"/>
  <c r="AT97"/>
  <c i="5" r="J33"/>
  <c i="1" r="AV98"/>
  <c r="AT98"/>
  <c i="6" r="J33"/>
  <c i="1" r="AV99"/>
  <c r="AT99"/>
  <c i="7" r="J35"/>
  <c i="1" r="AV101"/>
  <c r="AT101"/>
  <c i="8" r="F35"/>
  <c i="1" r="AZ102"/>
  <c r="BB100"/>
  <c r="AX100"/>
  <c r="BA100"/>
  <c r="AW100"/>
  <c i="9" r="F35"/>
  <c i="1" r="AZ103"/>
  <c r="BD100"/>
  <c i="10" r="F33"/>
  <c i="1" r="AZ104"/>
  <c i="3" l="1" r="BK129"/>
  <c r="J129"/>
  <c r="J96"/>
  <c i="5" r="BK123"/>
  <c r="J123"/>
  <c r="J96"/>
  <c i="7" r="BK125"/>
  <c r="J125"/>
  <c i="9" r="BK125"/>
  <c r="J125"/>
  <c r="J98"/>
  <c i="2" r="BK123"/>
  <c r="J123"/>
  <c r="J96"/>
  <c i="4" r="BK122"/>
  <c r="J122"/>
  <c r="J96"/>
  <c i="6" r="BK124"/>
  <c r="J124"/>
  <c r="J96"/>
  <c i="8" r="BK125"/>
  <c r="J125"/>
  <c i="1" r="AU94"/>
  <c i="10" r="J30"/>
  <c i="1" r="AG104"/>
  <c i="8" r="J32"/>
  <c i="1" r="AG102"/>
  <c r="BA94"/>
  <c r="W30"/>
  <c r="BC94"/>
  <c r="AY94"/>
  <c i="7" r="J32"/>
  <c i="1" r="AG101"/>
  <c r="AZ100"/>
  <c r="AV100"/>
  <c r="AT100"/>
  <c r="BB94"/>
  <c r="W31"/>
  <c r="BD94"/>
  <c r="W33"/>
  <c i="7" l="1" r="J41"/>
  <c i="10" r="J39"/>
  <c i="8" r="J41"/>
  <c r="J98"/>
  <c i="7" r="J98"/>
  <c i="1" r="AN102"/>
  <c r="AN104"/>
  <c r="AN101"/>
  <c i="2" r="J30"/>
  <c i="1" r="AG95"/>
  <c i="6" r="J30"/>
  <c i="1" r="AG99"/>
  <c i="4" r="J30"/>
  <c i="1" r="AG97"/>
  <c r="W32"/>
  <c r="AW94"/>
  <c r="AK30"/>
  <c r="AX94"/>
  <c i="9" r="J32"/>
  <c i="1" r="AG103"/>
  <c r="AG100"/>
  <c i="5" r="J30"/>
  <c i="1" r="AG98"/>
  <c i="3" r="J30"/>
  <c i="1" r="AG96"/>
  <c r="AZ94"/>
  <c r="W29"/>
  <c i="2" l="1" r="J39"/>
  <c i="4" r="J39"/>
  <c i="3" r="J39"/>
  <c i="6" r="J39"/>
  <c i="5" r="J39"/>
  <c i="9" r="J41"/>
  <c i="1" r="AN96"/>
  <c r="AN103"/>
  <c r="AN95"/>
  <c r="AN97"/>
  <c r="AN98"/>
  <c r="AN99"/>
  <c r="AN100"/>
  <c r="AG94"/>
  <c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<sst xmlns="http://schemas.openxmlformats.org/spreadsheetml/2006/main">
  <si>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</si>
  <si>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</si>
  <si>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</si>
  <si>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</si>
  <si>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</si>
  <si>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{dfdc4bb9-619a-4dac-a0aa-ef70e4a417ba}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</si>
  <si>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</si>
  <si>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</si>
  <si>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</si>
  <si>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</si>
  <si>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</si>
  <si>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</si>
  <si>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</si>
  <si>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</si>
  <si>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</si>
  <si>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</si>
  <si>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</si>
  <si>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MK ul. Sídliště v úseku od silnice III/15512 po REPROGEN v Třeboni</t>
  </si>
  <si>
    <t>KSO:</t>
  </si>
  <si>
    <t>CC-CZ:</t>
  </si>
  <si>
    <t>Místo:</t>
  </si>
  <si>
    <t>Třeboň</t>
  </si>
  <si>
    <t>Datum:</t>
  </si>
  <si>
    <t>17. 7. 2025</t>
  </si>
  <si>
    <t>Zadavatel:</t>
  </si>
  <si>
    <t>IČ:</t>
  </si>
  <si>
    <t>Město Třeboň</t>
  </si>
  <si>
    <t>DIČ:</t>
  </si>
  <si>
    <t>Uchazeč:</t>
  </si>
  <si>
    <t>Vyplň údaj</t>
  </si>
  <si>
    <t>Projektant:</t>
  </si>
  <si>
    <t>63906601</t>
  </si>
  <si>
    <t>WAY project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</si>
  <si>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</si>
  <si>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</si>
  <si>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</si>
  <si>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</si>
  <si>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</si>
  <si>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</si>
  <si>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</si>
  <si>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</si>
  <si>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</si>
  <si>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</si>
  <si>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</si>
  <si>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</si>
  <si>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</si>
  <si>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</si>
  <si>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</si>
  <si>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</si>
  <si>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</si>
  <si>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</si>
  <si>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</si>
  <si>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</si>
  <si>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</si>
  <si>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</si>
  <si>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</si>
  <si>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</si>
  <si>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</si>
  <si>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</si>
  <si>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</si>
  <si>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</si>
  <si>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</si>
  <si>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</si>
  <si>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</si>
  <si>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</si>
  <si>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</si>
  <si>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</si>
  <si>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</si>
  <si>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</si>
  <si>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</si>
  <si>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</si>
  <si>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</si>
  <si>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</si>
  <si>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</si>
  <si>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</si>
  <si>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</si>
  <si>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</si>
  <si>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</si>
  <si>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</si>
  <si>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</si>
  <si>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</si>
  <si>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</si>
  <si>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</si>
  <si>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Ostatní a vedlejší náklady</t>
  </si>
  <si>
    <t>STA</t>
  </si>
  <si>
    <t>1</t>
  </si>
  <si>
    <t>{c817c4ba-4afe-43f4-9bfe-8ddd823a3027}</t>
  </si>
  <si>
    <t>2</t>
  </si>
  <si>
    <t>101</t>
  </si>
  <si>
    <t>Místní komunikace</t>
  </si>
  <si>
    <t>{894245c5-5e94-40cc-86e5-5ceef253e369}</t>
  </si>
  <si>
    <t>822 27 72</t>
  </si>
  <si>
    <t>301</t>
  </si>
  <si>
    <t>Vodovod</t>
  </si>
  <si>
    <t>{7924f5da-cd2a-4d90-ae4a-1b8ee415e2ff}</t>
  </si>
  <si>
    <t>827 11 12</t>
  </si>
  <si>
    <t>302</t>
  </si>
  <si>
    <t>Splašková kanalizace</t>
  </si>
  <si>
    <t>{b5e63177-192f-4eb2-b15c-df6d4ac7702b}</t>
  </si>
  <si>
    <t>303</t>
  </si>
  <si>
    <t>Dešťová kanalizace</t>
  </si>
  <si>
    <t>{d20a4356-6c5d-4133-a45e-f3ede8af0e9b}</t>
  </si>
  <si>
    <t>304</t>
  </si>
  <si>
    <t>Vodovodní a kanalizační přípojky</t>
  </si>
  <si>
    <t>{c117f91c-e843-4d28-b855-a5b6dbc2e338}</t>
  </si>
  <si>
    <t>304a</t>
  </si>
  <si>
    <t>Vodovodní přípojky</t>
  </si>
  <si>
    <t>Soupis</t>
  </si>
  <si>
    <t>{f192f747-7ed3-4142-9e3b-9416dcfb3e3f}</t>
  </si>
  <si>
    <t>304b</t>
  </si>
  <si>
    <t>Kanalizační splaškové přípojky</t>
  </si>
  <si>
    <t>{5c42104f-ef6c-4872-9f8f-fdbd6b0c7380}</t>
  </si>
  <si>
    <t>304c</t>
  </si>
  <si>
    <t>Kanalizační dešťové přípojky</t>
  </si>
  <si>
    <t>{0ee6b423-47d2-41da-8e60-85a203ba214a}</t>
  </si>
  <si>
    <t>401</t>
  </si>
  <si>
    <t>Veřejné osvětlení</t>
  </si>
  <si>
    <t>{d16def21-f36f-4a5e-a28e-fe8f51c28f6f}</t>
  </si>
  <si>
    <t>KRYCÍ LIST SOUPISU PRACÍ</t>
  </si>
  <si>
    <t>Objekt:</t>
  </si>
  <si>
    <t>02 -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</si>
  <si>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</si>
  <si>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</si>
  <si>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</si>
  <si>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</si>
  <si>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</si>
  <si>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</si>
  <si>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</si>
  <si>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</si>
  <si>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</si>
  <si>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</si>
  <si>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</si>
  <si>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</si>
  <si>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</si>
  <si>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</si>
  <si>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</si>
  <si>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</si>
  <si>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</si>
  <si>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</si>
  <si>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</si>
  <si>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</si>
  <si>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</si>
  <si>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</si>
  <si>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</si>
  <si>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</si>
  <si>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</si>
  <si>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</si>
  <si>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</si>
  <si>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</si>
  <si>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</si>
  <si>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VRN</t>
  </si>
  <si>
    <t>Vedlejší rozpočtové náklady</t>
  </si>
  <si>
    <t>5</t>
  </si>
  <si>
    <t>VRN1</t>
  </si>
  <si>
    <t>Průzkumné, geodetické a projektové práce</t>
  </si>
  <si>
    <t>K</t>
  </si>
  <si>
    <t>011103000</t>
  </si>
  <si>
    <t>Geotechnický průzkum</t>
  </si>
  <si>
    <t>kpl</t>
  </si>
  <si>
    <t>CS ÚRS 2025 01</t>
  </si>
  <si>
    <t>1024</t>
  </si>
  <si>
    <t>1453692752</t>
  </si>
  <si>
    <t>PP</t>
  </si>
  <si>
    <t>VV</t>
  </si>
  <si>
    <t>prohlídka a posouzení podloží pozemních komunkací geotechnikem včetně návrhu opatření</t>
  </si>
  <si>
    <t>"pro stavbu jako celek" 1</t>
  </si>
  <si>
    <t>012203000</t>
  </si>
  <si>
    <t>Zeměměřičské práce před výstavbou</t>
  </si>
  <si>
    <t>783900981</t>
  </si>
  <si>
    <t>podrobné vytýčení podle vytyčovacích protokolů</t>
  </si>
  <si>
    <t>podrobné vytýčení výšek povrchu podle příčných řezů</t>
  </si>
  <si>
    <t>3</t>
  </si>
  <si>
    <t>012303000</t>
  </si>
  <si>
    <t>Zeměměřičské práce při provádění stavby</t>
  </si>
  <si>
    <t>1945371473</t>
  </si>
  <si>
    <t xml:space="preserve">Zaměření skutečného provedení stavby polohopisu a výškopisu, které bude sloužit jako podklad </t>
  </si>
  <si>
    <t>pro vyhotovení dokumentací skutečného provedení dle následujících položek</t>
  </si>
  <si>
    <t>"pro objekty PK, vodohosp. objekty a veřejné osvětlení jako celek" 1</t>
  </si>
  <si>
    <t>013254000</t>
  </si>
  <si>
    <t>Dokumentace skutečného provedení stavby</t>
  </si>
  <si>
    <t>1847896869</t>
  </si>
  <si>
    <t xml:space="preserve">vypracování  dokumentace skutečného provedení stavby</t>
  </si>
  <si>
    <t>pro objekty PK, vodohosp. objekty a veřejné osvětlení jako celek v tištěné podobě pro potřeby archivace a následného správce</t>
  </si>
  <si>
    <t>"PD ve 4 vyhotoveních" 1</t>
  </si>
  <si>
    <t>013254000w</t>
  </si>
  <si>
    <t>1342931243</t>
  </si>
  <si>
    <t>Vypracování dokumentace skutečného provedení stavby v elektronické podobě</t>
  </si>
  <si>
    <t>polohopisu a výškopisu ve formátu JVF pro vedení digitálně technické mapy Jihočeského kraje včetně jejího odeslání na Krajský úřad Jihočeského kraje.</t>
  </si>
  <si>
    <t>6</t>
  </si>
  <si>
    <t>013294000</t>
  </si>
  <si>
    <t>Ostatní dokumentace stavby</t>
  </si>
  <si>
    <t>522170879</t>
  </si>
  <si>
    <t>realizační dokumentace dle potřeby zhotovitele</t>
  </si>
  <si>
    <t>7</t>
  </si>
  <si>
    <t>013294000w</t>
  </si>
  <si>
    <t>-1177773873</t>
  </si>
  <si>
    <t xml:space="preserve">polohopisu a výškopisu sítí  ve formátu JVF pro potřeby objednatele</t>
  </si>
  <si>
    <t>8</t>
  </si>
  <si>
    <t>013294000ww</t>
  </si>
  <si>
    <t>-1054088167</t>
  </si>
  <si>
    <t xml:space="preserve">polohopisu a výškopisu komunikací a sítí  ve formátu DWG a DGN  pro vedení digitálně technické mapy města Třeboně pro potřeby objednatele</t>
  </si>
  <si>
    <t>VRN3</t>
  </si>
  <si>
    <t>Zařízení staveniště</t>
  </si>
  <si>
    <t>9</t>
  </si>
  <si>
    <t>032403000</t>
  </si>
  <si>
    <t>Provizorní komunikace</t>
  </si>
  <si>
    <t>1907019671</t>
  </si>
  <si>
    <t>koridory pro pěší a cyklisty por zajištění požadavků BOZP</t>
  </si>
  <si>
    <t>"bere se pro stavbu jako celek" 1</t>
  </si>
  <si>
    <t>10</t>
  </si>
  <si>
    <t>034203000</t>
  </si>
  <si>
    <t>Opatření na ochranu pozemků sousedních se staveništěm</t>
  </si>
  <si>
    <t>-986983380</t>
  </si>
  <si>
    <t xml:space="preserve">Vypracování pasportu statického stavu přilehlé zástavby </t>
  </si>
  <si>
    <t>11</t>
  </si>
  <si>
    <t>034303000</t>
  </si>
  <si>
    <t>Dopravní značení na staveništi</t>
  </si>
  <si>
    <t>608775638</t>
  </si>
  <si>
    <t>dopravně inženýrské opatření</t>
  </si>
  <si>
    <t>označení omezení provozu, vč. přeznačování v průběhu stavby</t>
  </si>
  <si>
    <t>VRN4</t>
  </si>
  <si>
    <t>Inženýrská činnost</t>
  </si>
  <si>
    <t>12</t>
  </si>
  <si>
    <t>043103000w</t>
  </si>
  <si>
    <t>Zkoušky bez rozlišení -Zkoušky materiálů zkušebnou zhotovitele</t>
  </si>
  <si>
    <t>-1971255087</t>
  </si>
  <si>
    <t xml:space="preserve">zajištění všech zkoušek materiálů  dle požadavků TKP a ZTKP</t>
  </si>
  <si>
    <t>"Zkoušky materiálů zhotovitelem, pro stavbu jako celek" 1</t>
  </si>
  <si>
    <t>včetně zkoušek vzorkování dle vyhl. č. 283/2023 Sb.</t>
  </si>
  <si>
    <t>13</t>
  </si>
  <si>
    <t>043103000w1</t>
  </si>
  <si>
    <t>Zkoušky bez rozlišení -Zkoušky materiálů nezávislou zkušebnou</t>
  </si>
  <si>
    <t>Kč</t>
  </si>
  <si>
    <t>-508693731</t>
  </si>
  <si>
    <t>"bere se pro stavbu jako celek" 15000</t>
  </si>
  <si>
    <t>Čerpat po odsouhlasení TDI.</t>
  </si>
  <si>
    <t>14</t>
  </si>
  <si>
    <t>043194000w</t>
  </si>
  <si>
    <t>Ostatní zkoušky - Zkoušky konstrukcí a prací zkušebnou zhotovitele</t>
  </si>
  <si>
    <t>-1158889668</t>
  </si>
  <si>
    <t>zajištění všech zkoušek konstrukcí a prací dle požadavků TKP a ZTKP</t>
  </si>
  <si>
    <t>"Pro stavbu jako celek" 1</t>
  </si>
  <si>
    <t>043194000w1</t>
  </si>
  <si>
    <t>Ostatní zkoušky - Zkoušky konstrukcí a prací nezávislou zkušebnou</t>
  </si>
  <si>
    <t>1686548342</t>
  </si>
  <si>
    <t>"bere se pro celou stavbu jako celek" 15000</t>
  </si>
  <si>
    <t>VRN5</t>
  </si>
  <si>
    <t>Finanční náklady</t>
  </si>
  <si>
    <t>16</t>
  </si>
  <si>
    <t>053002000</t>
  </si>
  <si>
    <t>Poplatky</t>
  </si>
  <si>
    <t>-433381608</t>
  </si>
  <si>
    <t>"za vytýčení inženýrský sítí pro stavbu jako celek" 1</t>
  </si>
  <si>
    <t>VRN9</t>
  </si>
  <si>
    <t>Ostatní náklady</t>
  </si>
  <si>
    <t>17</t>
  </si>
  <si>
    <t>091003000w</t>
  </si>
  <si>
    <t>Ostatní náklady - další opatření na BOZP při práci na staveništi</t>
  </si>
  <si>
    <t>-364273459</t>
  </si>
  <si>
    <t>101 - Místní komunikace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</si>
  <si>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</si>
  <si>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</si>
  <si>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</si>
  <si>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</si>
  <si>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</si>
  <si>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</si>
  <si>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</si>
  <si>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</si>
  <si>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</si>
  <si>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</si>
  <si>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</si>
  <si>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</si>
  <si>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22-M - Montáže technologických zařízení pro dopravní stavby</t>
  </si>
  <si>
    <t>HSV</t>
  </si>
  <si>
    <t>Práce a dodávky HSV</t>
  </si>
  <si>
    <t>Zemní práce</t>
  </si>
  <si>
    <t>111251103</t>
  </si>
  <si>
    <t>Odstranění křovin a stromů průměru kmene do 100 mm i s kořeny sklonu terénu do 1:5 z celkové plochy přes 500 m2 strojně</t>
  </si>
  <si>
    <t>m2</t>
  </si>
  <si>
    <t>1928429255</t>
  </si>
  <si>
    <t>Odstranění křovin a stromů s odstraněním kořenů strojně průměru kmene do 100 mm v rovině nebo ve svahu sklonu terénu do 1:5, při celkové ploše přes 500 m2</t>
  </si>
  <si>
    <t>"odstranění keřů a stromů do prům. 100mm dle výk.výměr" 606,6</t>
  </si>
  <si>
    <t>112101101</t>
  </si>
  <si>
    <t>Odstranění stromů listnatých průměru kmene přes 100 do 300 mm</t>
  </si>
  <si>
    <t>kus</t>
  </si>
  <si>
    <t>-510385646</t>
  </si>
  <si>
    <t>Odstranění stromů s odřezáním kmene a s odvětvením listnatých, průměru kmene přes 100 do 300 mm</t>
  </si>
  <si>
    <t>"stromů o prům. kmene do 0.3 m dle výk. výměr" 15</t>
  </si>
  <si>
    <t>112101102</t>
  </si>
  <si>
    <t>Odstranění stromů listnatých průměru kmene přes 300 do 500 mm</t>
  </si>
  <si>
    <t>802345719</t>
  </si>
  <si>
    <t>Odstranění stromů s odřezáním kmene a s odvětvením listnatých, průměru kmene přes 300 do 500 mm</t>
  </si>
  <si>
    <t>"stromů o prům. kmene do 0.5 m dle výk. výměr" 2</t>
  </si>
  <si>
    <t>112155221</t>
  </si>
  <si>
    <t>Štěpkování solitérních stromků a větví průměru kmene přes 300 do 500 mm s naložením</t>
  </si>
  <si>
    <t>-1838723291</t>
  </si>
  <si>
    <t>Štěpkování s naložením na dopravní prostředek a odvozem do 20 km stromků a větví solitérů, průměru kmene přes 300 do 500 mm</t>
  </si>
  <si>
    <t xml:space="preserve">"dle odstranění  stromů" 15+2</t>
  </si>
  <si>
    <t>112155311</t>
  </si>
  <si>
    <t>Štěpkování keřového porostu středně hustého s naložením</t>
  </si>
  <si>
    <t>-1504547278</t>
  </si>
  <si>
    <t>Štěpkování s naložením na dopravní prostředek a odvozem do 20 km keřového porostu středně hustého</t>
  </si>
  <si>
    <t>"dle odstranění" 606,6</t>
  </si>
  <si>
    <t>112251101</t>
  </si>
  <si>
    <t>Odstranění pařezů průměru přes 100 do 300 mm</t>
  </si>
  <si>
    <t>-155319990</t>
  </si>
  <si>
    <t>Odstranění pařezů strojně s jejich vykopáním nebo vytrháním průměru přes 100 do 300 mm</t>
  </si>
  <si>
    <t>"dle kácení" 15</t>
  </si>
  <si>
    <t>112251102</t>
  </si>
  <si>
    <t>Odstranění pařezů průměru přes 300 do 500 mm</t>
  </si>
  <si>
    <t>1093773432</t>
  </si>
  <si>
    <t>Odstranění pařezů strojně s jejich vykopáním nebo vytrháním průměru přes 300 do 500 mm</t>
  </si>
  <si>
    <t>"dle kácení" 2</t>
  </si>
  <si>
    <t>113106134</t>
  </si>
  <si>
    <t>Rozebrání dlažeb ze zámkových dlaždic komunikací pro pěší strojně pl do 50 m2</t>
  </si>
  <si>
    <t>-552862434</t>
  </si>
  <si>
    <t>Rozebrání dlažeb komunikací pro pěší s přemístěním hmot na skládku na vzdálenost do 3 m nebo s naložením na dopravní prostředek s ložem z kameniva nebo živice a s jakoukoliv výplní spár strojně plochy jednotlivě do 50 m2 ze zámkové dlažby</t>
  </si>
  <si>
    <t>"odstranění kce chodníku ze ZD, dle výk. výměr" 3,5</t>
  </si>
  <si>
    <t>"pro předláždění přejezdu dle výk. výměr" 0,5</t>
  </si>
  <si>
    <t>Součet</t>
  </si>
  <si>
    <t>113106132</t>
  </si>
  <si>
    <t>Rozebrání dlažeb z betonových nebo kamenných dlaždic komunikací pro pěší strojně pl do 50 m2</t>
  </si>
  <si>
    <t>2032908130</t>
  </si>
  <si>
    <t>Rozebrání dlažeb komunikací pro pěší s přemístěním hmot na skládku na vzdálenost do 3 m nebo s naložením na dopravní prostředek s ložem z kameniva nebo živice a s jakoukoliv výplní spár strojně plochy jednotlivě do 50 m2 z betonových, kameninových nebo dlaždic, desek nebo tvarovek</t>
  </si>
  <si>
    <t>"odstranění bet. dlažby 400/400, dle výk. výměr" 20,2</t>
  </si>
  <si>
    <t>"odstranění bet. dlažby 600/300, dle výk. výměr" 4,3</t>
  </si>
  <si>
    <t>113106143</t>
  </si>
  <si>
    <t>Rozebrání dlažeb z kamenných dlaždic komunikací pro pěší strojně pl přes 50 m2</t>
  </si>
  <si>
    <t>-759497060</t>
  </si>
  <si>
    <t>Rozebrání dlažeb komunikací pro pěší s přemístěním hmot na skládku na vzdálenost do 3 m nebo s naložením na dopravní prostředek s ložem z kameniva nebo živice a s jakoukoliv výplní spár strojně plochy jednotlivě přes 50 m2 z kamenných dlaždic nebo desek</t>
  </si>
  <si>
    <t xml:space="preserve">"odstranění  dllažby z kamen. odseků-úprava vjezdu, dle výk. výměr" 64,8</t>
  </si>
  <si>
    <t>použije se zpětně, přebytek se předá vlastníkovi na místě</t>
  </si>
  <si>
    <t>113106161</t>
  </si>
  <si>
    <t>Rozebrání dlažeb vozovek z drobných kostek s ložem z kameniva ručně</t>
  </si>
  <si>
    <t>1590373134</t>
  </si>
  <si>
    <t>Rozebrání dlažeb vozovek a ploch s přemístěním hmot na skládku na vzdálenost do 3 m nebo s naložením na dopravní prostředek, s jakoukoliv výplní spár ručně z drobných kostek nebo odseků s ložem z kameniva</t>
  </si>
  <si>
    <t>"pro předláždění řádku z kostek dle výk. výměr" 5,7*0,1</t>
  </si>
  <si>
    <t>použije se zpětně</t>
  </si>
  <si>
    <t>113106190</t>
  </si>
  <si>
    <t>Rozebrání vozovek ze silničních dílců se spárami vyplněnými kamenivem strojně pl do 50 m2</t>
  </si>
  <si>
    <t>-261906623</t>
  </si>
  <si>
    <t>Rozebrání dílců vozovek a ploch s přemístěním hmot na skládku na vzdálenost do 3 m nebo s naložením na dopravní prostředek, ze silničních dílců jakýchkoliv rozměrů, s ložem z kameniva nebo živice strojně plochy jednotlivě do 50 m2 se spárami vyplněnými kamenivem</t>
  </si>
  <si>
    <t xml:space="preserve">"odstranění  kce sjezdu z bet. panelu dle výk. výměr" 9,0</t>
  </si>
  <si>
    <t>113107330</t>
  </si>
  <si>
    <t>Odstranění podkladu z betonu prostého tl do 100 mm strojně pl do 50 m2</t>
  </si>
  <si>
    <t>-334057769</t>
  </si>
  <si>
    <t>Odstranění podkladů nebo krytů strojně plochy jednotlivě do 50 m2 s přemístěním hmot na skládku na vzdálenost do 3 m nebo s naložením na dopravní prostředek z betonu prostého, o tl. vrstvy do 100 mm</t>
  </si>
  <si>
    <t xml:space="preserve">"odstranění kce sjezdu, kryt z betonu, dle výk. výměr"  46</t>
  </si>
  <si>
    <t>113107224</t>
  </si>
  <si>
    <t>Odstranění podkladu z kameniva drceného tl přes 300 do 400 mm strojně pl přes 200 m2</t>
  </si>
  <si>
    <t>-1556667615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</si>
  <si>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</si>
  <si>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 xml:space="preserve">"odstranění vozovky AB tl. 500mm, uvažuje se 350 mm ŠD, dle výk.výměr"  1669 </t>
  </si>
  <si>
    <t>50% bude použito do výměny AZ</t>
  </si>
  <si>
    <t>113107321</t>
  </si>
  <si>
    <t>Odstranění podkladu z kameniva drceného tl do 100 mm strojně pl do 50 m2</t>
  </si>
  <si>
    <t>381823349</t>
  </si>
  <si>
    <t>Odstranění podkladů nebo krytů strojně plochy jednotlivě do 50 m2 s přemístěním hmot na skládku na vzdálenost do 3 m nebo s naložením na dopravní prostředek z kameniva hrubého drceného, o tl. vrstvy do 100 mm</t>
  </si>
  <si>
    <t>"odstranění kce z kamen.odseků, dle výk. výměr" 64,8</t>
  </si>
  <si>
    <t>"odstranění bet.dlažby 400/400, dle výk. výměr" 20,2</t>
  </si>
  <si>
    <t>"odstranění bet.dlažby 600/300, dle výk. výměr" 4,3</t>
  </si>
  <si>
    <t>"odstranění beton.panelu, dle výk. výměr" 9,0</t>
  </si>
  <si>
    <t>"odstranění beton krytu, dle výk. výměr" 46</t>
  </si>
  <si>
    <t>113107322</t>
  </si>
  <si>
    <t>Odstranění podkladu z kameniva drceného tl přes 100 do 200 mm strojně pl do 50 m2</t>
  </si>
  <si>
    <t>1982018824</t>
  </si>
  <si>
    <t>Odstranění podkladů nebo krytů strojně plochy jednotlivě do 50 m2 s přemístěním hmot na skládku na vzdálenost do 3 m nebo s naložením na dopravní prostředek z kameniva hrubého drceného, o tl. vrstvy přes 100 do 200 mm</t>
  </si>
  <si>
    <t>"odstranění kce chodníku z ZD, dle výk. výměr" 3,5</t>
  </si>
  <si>
    <t>113107523</t>
  </si>
  <si>
    <t>Odstranění podkladu z kameniva drceného tl přes 200 do 300 mm při překopech strojně pl přes 15 m2</t>
  </si>
  <si>
    <t>-295312608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</si>
  <si>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200 do 300 mm</t>
  </si>
  <si>
    <t xml:space="preserve">odstranění kce vozovky  tl. 440 mm na pl. rýhy pro výměnu vodovodu</t>
  </si>
  <si>
    <t>"odstranění podkladu z ŠD tl. 0.21 m, dle výk. výměr" 81,60</t>
  </si>
  <si>
    <t>18</t>
  </si>
  <si>
    <t>113107543</t>
  </si>
  <si>
    <t>Odstranění podkladu živičných tl přes 100 do 150 mm při překopech strojně pl přes 15 m2</t>
  </si>
  <si>
    <t>-135040940</t>
  </si>
  <si>
    <t>Odstranění podkladů nebo krytů při překopech inženýrských sítí s přemístěním hmot na skládku ve vzdálenosti do 3 m nebo s naložením na dopravní prostředek strojně plochy jednotlivě přes 15 m2 živičných, o tl. vrstvy přes 100 do 150 mm</t>
  </si>
  <si>
    <t>"odstranění podkladu z PM tl. 0.15 m, dle výk. výměr" 81,60</t>
  </si>
  <si>
    <t>odstraněnou PM (ZAS-T4) využít do zpětného zásypu rýhy v rozsahu AZ vozovky</t>
  </si>
  <si>
    <t>včetně manipulace v rámci staveniště</t>
  </si>
  <si>
    <t>19</t>
  </si>
  <si>
    <t>113154512</t>
  </si>
  <si>
    <t>Frézování živičného krytu tl 40 mm pruh š do 0,5 m pl do 500 m2</t>
  </si>
  <si>
    <t>590669120</t>
  </si>
  <si>
    <t>Frézování živičného podkladu nebo krytu s naložením hmot na dopravní prostředek plochy do 500 m2 pruhu šířky do 0,5 m, tloušťky vrstvy 40 mm</t>
  </si>
  <si>
    <t>"uvažuje se pro povrch úpravu vozovky, dle výk. výměr" 5,0</t>
  </si>
  <si>
    <t>dle diagnostiky tř. ZAS-T1, ZAS-T2</t>
  </si>
  <si>
    <t>20</t>
  </si>
  <si>
    <t>113154533</t>
  </si>
  <si>
    <t>Frézování živičného krytu tl 50 mm pruh š do 1 m pl přes 500 do 2000 m2</t>
  </si>
  <si>
    <t>138299316</t>
  </si>
  <si>
    <t>Frézování živičného podkladu nebo krytu s naložením hmot na dopravní prostředek plochy přes 500 do 2 000 m2 pruhu šířky do 1 m, tloušťky vrstvy 50 mm</t>
  </si>
  <si>
    <t>"odstranění krytu vozovky tl. 500mm, dle výk.výměr" 1669</t>
  </si>
  <si>
    <t>113154538</t>
  </si>
  <si>
    <t>Frézování živičného krytu tl 100 mm pruh š do 1 m pl přes 500 do 2000 m2</t>
  </si>
  <si>
    <t>-176480540</t>
  </si>
  <si>
    <t>Frézování živičného podkladu nebo krytu s naložením hmot na dopravní prostředek plochy přes 500 do 2 000 m2 pruhu šířky do 1 m, tloušťky vrstvy 100 mm</t>
  </si>
  <si>
    <t>22</t>
  </si>
  <si>
    <t>113154526</t>
  </si>
  <si>
    <t>Frézování živičného krytu tl 80 mm pruh š přes 0,5 m pl do 500 m2</t>
  </si>
  <si>
    <t>256200584</t>
  </si>
  <si>
    <t>Frézování živičného podkladu nebo krytu s naložením hmot na dopravní prostředek plochy do 500 m2 pruhu šířky přes 0,5 m, tloušťky vrstvy 80 mm</t>
  </si>
  <si>
    <t xml:space="preserve">"uvažuje se pro frézování vozovky pro plošnou provrchovou úpravu  dle výk. výměr" 426,5</t>
  </si>
  <si>
    <t xml:space="preserve">přičte se odstranění kce vozovky  tl. 440 mm na pl. rýhy pro výměnu vodovodu</t>
  </si>
  <si>
    <t xml:space="preserve">"frézování asf. vrstev vozovky tl. 80 mm,  dle výk. výměr" 81,6</t>
  </si>
  <si>
    <t>"dle diagnostiky tř. ZAS-T1, ZAS-T2</t>
  </si>
  <si>
    <t>23</t>
  </si>
  <si>
    <t>113202111</t>
  </si>
  <si>
    <t>Vytrhání obrub krajníků obrubníků stojatých</t>
  </si>
  <si>
    <t>m</t>
  </si>
  <si>
    <t>1045617037</t>
  </si>
  <si>
    <t>Vytrhání obrub s vybouráním lože, s přemístěním hmot na skládku na vzdálenost do 3 m nebo s naložením na dopravní prostředek z krajníků nebo obrubníků stojatých</t>
  </si>
  <si>
    <t>"Vytrhání betonových obrubníků silničních stojatých dle výk. výměr" 10,1</t>
  </si>
  <si>
    <t>24</t>
  </si>
  <si>
    <t>121151123</t>
  </si>
  <si>
    <t>Sejmutí ornice plochy přes 500 m2 tl vrstvy do 200 mm strojně</t>
  </si>
  <si>
    <t>-579185262</t>
  </si>
  <si>
    <t>Sejmutí ornice strojně při souvislé ploše přes 500 m2, tl. vrstvy do 200 mm</t>
  </si>
  <si>
    <t>"odhumusování tl. 0.1 m dle výk. výměr" 1259,9</t>
  </si>
  <si>
    <t>"odhumusování tl. 0.2 m dle výk. výměr" 795,7</t>
  </si>
  <si>
    <t>25</t>
  </si>
  <si>
    <t>122251106</t>
  </si>
  <si>
    <t>Odkopávky a prokopávky nezapažené v hornině třídy těžitelnosti I skupiny 3 objem do 5000 m3 strojně</t>
  </si>
  <si>
    <t>m3</t>
  </si>
  <si>
    <t>-328410005</t>
  </si>
  <si>
    <t>Odkopávky a prokopávky nezapažené strojně v hornině třídy těžitelnosti I skupiny 3 přes 1 000 do 5 000 m3</t>
  </si>
  <si>
    <t>"výkop pro nové konstrukce dle výk. výměr" 603,40</t>
  </si>
  <si>
    <t>"výkop pro výměnu zeminy dle výk. výměr" 1207,75</t>
  </si>
  <si>
    <t>26</t>
  </si>
  <si>
    <t>129001101</t>
  </si>
  <si>
    <t>Příplatek za ztížení odkopávky nebo prokopávky v blízkosti inženýrských sítí</t>
  </si>
  <si>
    <t>738686993</t>
  </si>
  <si>
    <t>Příplatek k cenám vykopávek za ztížení vykopávky v blízkosti podzemního vedení nebo výbušnin v horninách jakékoliv třídy</t>
  </si>
  <si>
    <t>"bere se cca 20% odkopávky" 1811,15*0,2</t>
  </si>
  <si>
    <t>27</t>
  </si>
  <si>
    <t>132251104</t>
  </si>
  <si>
    <t>Hloubení rýh nezapažených š do 800 mm v hornině třídy těžitelnosti I skupiny 3 objem přes 100 m3 strojně</t>
  </si>
  <si>
    <t>666211055</t>
  </si>
  <si>
    <t>Hloubení nezapažených rýh šířky do 800 mm strojně s urovnáním dna do předepsaného profilu a spádu v hornině třídy těžitelnosti I skupiny 3 přes 100 m3</t>
  </si>
  <si>
    <t xml:space="preserve">"pro drenáž DN100  š. 0.5, prům. hl. 0.6, délka dle výk. výměr" 0,5*0,6*38,1</t>
  </si>
  <si>
    <t xml:space="preserve">"pro drenáž DN150  š. 0.5, prům. hl. 0.6, délka dle výk. výměr" 0,5*0,6*371,2</t>
  </si>
  <si>
    <t>28</t>
  </si>
  <si>
    <t>132251251</t>
  </si>
  <si>
    <t>Hloubení rýh nezapažených š do 2000 mm v hornině třídy těžitelnosti I skupiny 3 objem do 20 m3 strojně</t>
  </si>
  <si>
    <t>-1599175315</t>
  </si>
  <si>
    <t>Hloubení nezapažených rýh šířky přes 800 do 2 000 mm strojně s urovnáním dna do předepsaného profilu a spádu v hornině třídy těžitelnosti I skupiny 3 do 20 m3</t>
  </si>
  <si>
    <t xml:space="preserve">výkop pro přípojky ul. vpustí  šířka rýhy 0,9 m</t>
  </si>
  <si>
    <t>"bere se prům. hl. 1,0 m pod plání " (3,7+0,8)*0,9*1,9</t>
  </si>
  <si>
    <t>"výkop rýh pro odstranění stáv. trubek, dle výk.výměr " 8,11</t>
  </si>
  <si>
    <t>29</t>
  </si>
  <si>
    <t>133254101</t>
  </si>
  <si>
    <t>Hloubení šachet zapažených v hornině třídy těžitelnosti I skupiny 3 objem do 20 m3</t>
  </si>
  <si>
    <t>-448183291</t>
  </si>
  <si>
    <t>Hloubení zapažených šachet strojně v hornině třídy těžitelnosti I skupiny 3 do 20 m3</t>
  </si>
  <si>
    <t>"pro jednoduché ul. vpusti, půdor. 1,2x1,2m, cca hl. 1,9m pod plání " 1,2*1,2*1,9*1</t>
  </si>
  <si>
    <t>"pro dren. šachty, půdor. 1,4x1,4m, cca hl. 1,0m pod plání " 1,4*1,4*1,0*4</t>
  </si>
  <si>
    <t>30</t>
  </si>
  <si>
    <t>151101101</t>
  </si>
  <si>
    <t>Zřízení příložného pažení a rozepření stěn rýh hl do 2 m</t>
  </si>
  <si>
    <t>-1558145004</t>
  </si>
  <si>
    <t>Zřízení pažení a rozepření stěn rýh pro podzemní vedení příložné pro jakoukoliv mezerovitost, hloubky do 2 m</t>
  </si>
  <si>
    <t>"Pro šachty uličních vpustí pod plání" 1,2*4*1,9*1</t>
  </si>
  <si>
    <t>31</t>
  </si>
  <si>
    <t>151101111</t>
  </si>
  <si>
    <t>Odstranění příložného pažení a rozepření stěn rýh hl do 2 m</t>
  </si>
  <si>
    <t>-240507331</t>
  </si>
  <si>
    <t>Odstranění pažení a rozepření stěn rýh pro podzemní vedení s uložením materiálu na vzdálenost do 3 m od kraje výkopu příložné, hloubky do 2 m</t>
  </si>
  <si>
    <t>"dle zřízení" 9,12</t>
  </si>
  <si>
    <t>32</t>
  </si>
  <si>
    <t>162201411</t>
  </si>
  <si>
    <t>Vodorovné přemístění kmenů stromů listnatých do 1 km D kmene přes 100 do 300 mm</t>
  </si>
  <si>
    <t>-756244601</t>
  </si>
  <si>
    <t>Vodorovné přemístění větví, kmenů nebo pařezů s naložením, složením a dopravou do 1000 m kmenů stromů listnatých, průměru přes 100 do 300 mm</t>
  </si>
  <si>
    <t>"na deponii stavebníka do 1 km, dle kácení" 15</t>
  </si>
  <si>
    <t>33</t>
  </si>
  <si>
    <t>162201412</t>
  </si>
  <si>
    <t>Vodorovné přemístění kmenů stromů listnatých do 1 km D kmene přes 300 do 500 mm</t>
  </si>
  <si>
    <t>1288822805</t>
  </si>
  <si>
    <t>Vodorovné přemístění větví, kmenů nebo pařezů s naložením, složením a dopravou do 1000 m kmenů stromů listnatých, průměru přes 300 do 500 mm</t>
  </si>
  <si>
    <t>"na deponii stavebníka do 1 km, dle kácení" 2</t>
  </si>
  <si>
    <t>34</t>
  </si>
  <si>
    <t>162201421</t>
  </si>
  <si>
    <t>Vodorovné přemístění pařezů do 1 km D přes 100 do 300 mm</t>
  </si>
  <si>
    <t>-391977551</t>
  </si>
  <si>
    <t>Vodorovné přemístění větví, kmenů nebo pařezů s naložením, složením a dopravou do 1000 m pařezů kmenů, průměru přes 100 do 300 mm</t>
  </si>
  <si>
    <t>"pařezy na skládku odpadů do 20 km, dle kácení" 15</t>
  </si>
  <si>
    <t>35</t>
  </si>
  <si>
    <t>162201422</t>
  </si>
  <si>
    <t>Vodorovné přemístění pařezů do 1 km D přes 300 do 500 mm</t>
  </si>
  <si>
    <t>-1774320342</t>
  </si>
  <si>
    <t>Vodorovné přemístění větví, kmenů nebo pařezů s naložením, složením a dopravou do 1000 m pařezů kmenů, průměru přes 300 do 500 mm</t>
  </si>
  <si>
    <t>"pařezy na skládku odpadů do 20 km, dle kácení" 2</t>
  </si>
  <si>
    <t>36</t>
  </si>
  <si>
    <t>162301971</t>
  </si>
  <si>
    <t>Příplatek k vodorovnému přemístění pařezů D přes 100 do 300 mm ZKD 1 km</t>
  </si>
  <si>
    <t>1047871290</t>
  </si>
  <si>
    <t>Vodorovné přemístění větví, kmenů nebo pařezů s naložením, složením a dopravou Příplatek k cenám za každých dalších i započatých 1000 m přes 1000 m pařezů kmenů, průměru přes 100 do 300 mm</t>
  </si>
  <si>
    <t>"pařezy na skládku odpadů do 20 km, dle kácení" 15*(20-1)</t>
  </si>
  <si>
    <t>37</t>
  </si>
  <si>
    <t>162301972</t>
  </si>
  <si>
    <t>Příplatek k vodorovnému přemístění pařezů D přes 300 do 500 mm ZKD 1 km</t>
  </si>
  <si>
    <t>1183575581</t>
  </si>
  <si>
    <t>Vodorovné přemístění větví, kmenů nebo pařezů s naložením, složením a dopravou Příplatek k cenám za každých dalších i započatých 1000 m přes 1000 m pařezů kmenů, průměru přes 300 do 500 mm</t>
  </si>
  <si>
    <t>"pařezy na skládku odpadů do 20 km, dle kácení" 2*(20-1)</t>
  </si>
  <si>
    <t>38</t>
  </si>
  <si>
    <t>162551108</t>
  </si>
  <si>
    <t>Vodorovné přemístění přes 2 500 do 3000 m výkopku/sypaniny z horniny třídy těžitelnosti I skupiny 1 až 3</t>
  </si>
  <si>
    <t>1443379047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</si>
  <si>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</si>
  <si>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přebytečná ornice na deponii stavebníka do 3 km</t>
  </si>
  <si>
    <t>(1259,9*0,1+795,7*0,2)-(214,7*0,1+495,88*0,1)</t>
  </si>
  <si>
    <t>39</t>
  </si>
  <si>
    <t>162751117</t>
  </si>
  <si>
    <t>Vodorovné přemístění přes 9 000 do 10000 m výkopku/sypaniny z horniny třídy těžitelnosti I skupiny 1 až 3</t>
  </si>
  <si>
    <t>-476592062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</si>
  <si>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</si>
  <si>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 xml:space="preserve">přebytečná zemina z výkopů, </t>
  </si>
  <si>
    <t>uvažován odvoz na recyklační centrum do 20 km</t>
  </si>
  <si>
    <t>"odkopávka" 1811,15</t>
  </si>
  <si>
    <t>"rýhy" 122,79+15,805</t>
  </si>
  <si>
    <t>"šachty" 10,576</t>
  </si>
  <si>
    <t>"odečte se zásyp" -34,798</t>
  </si>
  <si>
    <t>"odečte se dod. násyp" -39,67</t>
  </si>
  <si>
    <t>40</t>
  </si>
  <si>
    <t>162751119</t>
  </si>
  <si>
    <t>Příplatek k vodorovnému přemístění výkopku/sypaniny z horniny třídy těžitelnosti I skupiny 1 až 3 ZKD 1000 m přes 10000 m</t>
  </si>
  <si>
    <t>1330613470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</si>
  <si>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</si>
  <si>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"dle přemístění" 1885,853*(20-10)</t>
  </si>
  <si>
    <t>41</t>
  </si>
  <si>
    <t>171201231</t>
  </si>
  <si>
    <t>Poplatek za uložení zeminy a kamení na recyklační skládce (skládkovné) kód odpadu 17 05 04</t>
  </si>
  <si>
    <t>t</t>
  </si>
  <si>
    <t>1855243398</t>
  </si>
  <si>
    <t>Poplatek za uložení stavebního odpadu na recyklační skládce (skládkovné) zeminy a kamení zatříděného do Katalogu odpadů pod kódem 17 05 04</t>
  </si>
  <si>
    <t>"přebytečná zemina dle přepravy" 1885,853*1,8</t>
  </si>
  <si>
    <t>42</t>
  </si>
  <si>
    <t>171152112</t>
  </si>
  <si>
    <t>Uložení sypaniny z hornin nesoudržných a sypkých do násypů zhutněných mimo aktivní zónu silnic a dálnic</t>
  </si>
  <si>
    <t>-1151528357</t>
  </si>
  <si>
    <t>Uložení sypaniny do zhutněných násypů pro silnice, dálnice a letiště s rozprostřením sypaniny ve vrstvách, s hrubým urovnáním a uzavřením povrchu násypu z hornin nesoudržných sypkých mimo aktivní zónu</t>
  </si>
  <si>
    <t>"pro dodatečný násyp dle výk. výměr" 39,67</t>
  </si>
  <si>
    <t>využije se vhodná zemina z výkopů</t>
  </si>
  <si>
    <t>43</t>
  </si>
  <si>
    <t>171152111</t>
  </si>
  <si>
    <t>Uložení sypaniny z hornin nesoudržných a sypkých do násypů zhutněných v aktivní zóně silnic a dálnic</t>
  </si>
  <si>
    <t>-2142317063</t>
  </si>
  <si>
    <t>Uložení sypaniny do zhutněných násypů pro silnice, dálnice a letiště s rozprostřením sypaniny ve vrstvách, s hrubým urovnáním a uzavřením povrchu násypu z hornin nesoudržných sypkých v aktivní zóně</t>
  </si>
  <si>
    <t>"násyp, dle výk.výměr" 217</t>
  </si>
  <si>
    <t>"násyp výměny zeminy AZ, tl.500 mm, dle výk.výměr" 1253,79</t>
  </si>
  <si>
    <t>44</t>
  </si>
  <si>
    <t>M</t>
  </si>
  <si>
    <t>583442290</t>
  </si>
  <si>
    <t>štěrkodrť frakce 0/125</t>
  </si>
  <si>
    <t>1535309411</t>
  </si>
  <si>
    <t>Vhodná nenamrzavá zemina do aktivní zóny dle ČSN 736133</t>
  </si>
  <si>
    <t>"materiál pro násyp a výměnu zeminy, dle uložení" 1470,79*2,0</t>
  </si>
  <si>
    <t>"odečte se 50% ŠD podklad z vozovky" -968,02*0,5</t>
  </si>
  <si>
    <t>vykazovat dle skutečnosti</t>
  </si>
  <si>
    <t>45</t>
  </si>
  <si>
    <t>174101101</t>
  </si>
  <si>
    <t>Zásyp jam, šachet rýh nebo kolem objektů sypaninou se zhutněním</t>
  </si>
  <si>
    <t>100568210</t>
  </si>
  <si>
    <t>Zásyp sypaninou z jakékoliv horniny strojně s uložením výkopku ve vrstvách se zhutněním jam, šachet, rýh nebo kolem objektů v těchto vykopávkách</t>
  </si>
  <si>
    <t>"výkop rýh pro přípojky" 15,805</t>
  </si>
  <si>
    <t>"výkop šachet" 10,567</t>
  </si>
  <si>
    <t>"zásyp rýh po odstranění stáv.trubek. dle výk.výměr" 13,27</t>
  </si>
  <si>
    <t>"odečte se obsyp přípojek vč. potrubí" -1,892</t>
  </si>
  <si>
    <t xml:space="preserve">odečte se zemina vytlačená tělesy ul. vpustí </t>
  </si>
  <si>
    <t>-0,3*0,3*3,14*1,9*1</t>
  </si>
  <si>
    <t>odečte se zemina vytlačená tělesy dren. šachet</t>
  </si>
  <si>
    <t>-0,4*0,4*3,14*1,0*4</t>
  </si>
  <si>
    <t>odečte se lože pro potrubí</t>
  </si>
  <si>
    <t>-0,9*0,1*(3,7+0,8)</t>
  </si>
  <si>
    <t>46</t>
  </si>
  <si>
    <t>175151101</t>
  </si>
  <si>
    <t>Obsypání potrubí strojně sypaninou bez prohození, uloženou do 3 m</t>
  </si>
  <si>
    <t>-472783130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</si>
  <si>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</si>
  <si>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přípojky do výšky 0,3 m nad povrch potrubí</t>
  </si>
  <si>
    <t>"De160" (0,16+0,3)*0,9*3,7</t>
  </si>
  <si>
    <t>"De200" (0,20+0,3)*0,9*0,8</t>
  </si>
  <si>
    <t>Mezisoučet</t>
  </si>
  <si>
    <t>odečte se zemina vytlačená potrubím</t>
  </si>
  <si>
    <t>"De160" -(0,08*0,08)*3,14*3,7</t>
  </si>
  <si>
    <t>"De200" -(0,1*0,1)*3,14*0,8</t>
  </si>
  <si>
    <t>47</t>
  </si>
  <si>
    <t>58331351</t>
  </si>
  <si>
    <t>kamenivo těžené drobné frakce 0/4</t>
  </si>
  <si>
    <t>-1644726491</t>
  </si>
  <si>
    <t>"pro obsyp, cca 2,0 t/m3" 1,793*2,0</t>
  </si>
  <si>
    <t>48</t>
  </si>
  <si>
    <t>181351113</t>
  </si>
  <si>
    <t>Rozprostření ornice tl vrstvy do 200 mm pl přes 500 m2 v rovině nebo ve svahu do 1:5 strojně</t>
  </si>
  <si>
    <t>590308626</t>
  </si>
  <si>
    <t>Rozprostření a urovnání ornice v rovině nebo ve svahu sklonu do 1:5 strojně při souvislé ploše přes 500 m2, tl. vrstvy do 200 mm</t>
  </si>
  <si>
    <t>"ohumusování v rovině tl.100 mm dle výk. výměr" 214,7</t>
  </si>
  <si>
    <t>49</t>
  </si>
  <si>
    <t>182111111</t>
  </si>
  <si>
    <t>Zpevnění svahu tkaninou nebo rohoží na svahu sklonu přes 1:2 do 1:1</t>
  </si>
  <si>
    <t>-223284867</t>
  </si>
  <si>
    <t>"dle výkaz výměr" 96,4</t>
  </si>
  <si>
    <t>50</t>
  </si>
  <si>
    <t>61894013</t>
  </si>
  <si>
    <t>síť protierozní z kokosových vláken 700g/m2</t>
  </si>
  <si>
    <t>-877560825</t>
  </si>
  <si>
    <t>"dle zpevnění svahu" 96,40</t>
  </si>
  <si>
    <t>přičteno ztratné 10%</t>
  </si>
  <si>
    <t>96,4*1,1 'Přepočtené koeficientem množství</t>
  </si>
  <si>
    <t>51</t>
  </si>
  <si>
    <t>182351123</t>
  </si>
  <si>
    <t>Rozprostření ornice pl přes 100 do 500 m2 ve svahu přes 1:5 tl vrstvy do 200 mm strojně</t>
  </si>
  <si>
    <t>-1822474118</t>
  </si>
  <si>
    <t>Rozprostření a urovnání ornice ve svahu sklonu přes 1:5 strojně při souvislé ploše přes 100 do 500 m2, tl. vrstvy do 200 mm</t>
  </si>
  <si>
    <t>"ohumusování ve svahu tl.100 mm dle výk. výměr" 495,88</t>
  </si>
  <si>
    <t>52</t>
  </si>
  <si>
    <t>182201101</t>
  </si>
  <si>
    <t>Svahování násypů strojně</t>
  </si>
  <si>
    <t>1061559051</t>
  </si>
  <si>
    <t>Svahování trvalých svahů do projektovaných profilů strojně s potřebným přemístěním výkopku při svahování násypů v jakékoliv hornině</t>
  </si>
  <si>
    <t>"dle ohumusování ve svahu, dle výk.výměr" 495,88</t>
  </si>
  <si>
    <t>53</t>
  </si>
  <si>
    <t>181411131</t>
  </si>
  <si>
    <t>Založení parkového trávníku výsevem pl do 1000 m2 v rovině a ve svahu do 1:5</t>
  </si>
  <si>
    <t>998714460</t>
  </si>
  <si>
    <t>Založení trávníku na půdě předem připravené plochy do 1000 m2 výsevem včetně utažení parkového v rovině nebo na svahu do 1:5</t>
  </si>
  <si>
    <t>"dle ohumusování v rovině dle výk. výměr" 214,7</t>
  </si>
  <si>
    <t>54</t>
  </si>
  <si>
    <t>181411132</t>
  </si>
  <si>
    <t>Založení parkového trávníku výsevem pl do 1000 m2 ve svahu přes 1:5 do 1:2</t>
  </si>
  <si>
    <t>1926804513</t>
  </si>
  <si>
    <t>Založení trávníku na půdě předem připravené plochy do 1000 m2 výsevem včetně utažení parkového na svahu přes 1:5 do 1:2</t>
  </si>
  <si>
    <t>"dle ohumusování ve svahu dle výk. výměr"495,88</t>
  </si>
  <si>
    <t>55</t>
  </si>
  <si>
    <t>00572410</t>
  </si>
  <si>
    <t>osivo směs travní parková</t>
  </si>
  <si>
    <t>kg</t>
  </si>
  <si>
    <t>-1124438157</t>
  </si>
  <si>
    <t>dle ohumusování dle výk. výměr, cca 0.03 kg/m2</t>
  </si>
  <si>
    <t>(214,7+495,88)*0,03</t>
  </si>
  <si>
    <t>56</t>
  </si>
  <si>
    <t>181951111</t>
  </si>
  <si>
    <t>Úprava pláně v hornině třídy těžitelnosti I skupiny 1 až 3 bez zhutnění strojně</t>
  </si>
  <si>
    <t>2100996507</t>
  </si>
  <si>
    <t>Úprava pláně vyrovnáním výškových rozdílů strojně v hornině třídy těžitelnosti I, skupiny 1 až 3 bez zhutnění</t>
  </si>
  <si>
    <t>"uvažuje se pro plochy ohumusování v rovině dle výk. výměr" 214,7</t>
  </si>
  <si>
    <t>57</t>
  </si>
  <si>
    <t>181252305</t>
  </si>
  <si>
    <t>Úprava pláně pro silnice a dálnice na násypech se zhutněním</t>
  </si>
  <si>
    <t>-746915973</t>
  </si>
  <si>
    <t>Úprava pláně na stavbách silnic a dálnic strojně na násypech se zhutněním</t>
  </si>
  <si>
    <t xml:space="preserve">"plocha  parapláně, dle výk. výměr" 1253,79/0,5</t>
  </si>
  <si>
    <t>"plocha pláně, dle výk. výměr" 2850,04</t>
  </si>
  <si>
    <t>v zářezu i násypu</t>
  </si>
  <si>
    <t>58</t>
  </si>
  <si>
    <t>184818231</t>
  </si>
  <si>
    <t>Ochrana kmene průměru do 300 mm bedněním výšky do 2 m</t>
  </si>
  <si>
    <t>-810750252</t>
  </si>
  <si>
    <t>Ochrana kmene bedněním před poškozením stavebním provozem zřízení včetně odstranění výšky bednění do 2 m průměru kmene do 300 mm</t>
  </si>
  <si>
    <t>"ochrana před poškozením kmene v blízkosti stavby" 2+16</t>
  </si>
  <si>
    <t>59</t>
  </si>
  <si>
    <t>184818232</t>
  </si>
  <si>
    <t>Ochrana kmene průměru přes 300 do 500 mm bedněním výšky do 2 m</t>
  </si>
  <si>
    <t>314346734</t>
  </si>
  <si>
    <t>Ochrana kmene bedněním před poškozením stavebním provozem zřízení včetně odstranění výšky bednění do 2 m průměru kmene přes 300 do 500 mm</t>
  </si>
  <si>
    <t>"ochrana před poškozením kmene v blízkosti stavby" 17</t>
  </si>
  <si>
    <t>60</t>
  </si>
  <si>
    <t>184818233</t>
  </si>
  <si>
    <t>Ochrana kmene průměru přes 500 do 700 mm bedněním výšky do 2 m</t>
  </si>
  <si>
    <t>1080912992</t>
  </si>
  <si>
    <t>Ochrana kmene bedněním před poškozením stavebním provozem zřízení včetně odstranění výšky bednění do 2 m průměru kmene přes 500 do 700 mm</t>
  </si>
  <si>
    <t>"ochrana před poškozením kmene v blízkosti stavby" 1</t>
  </si>
  <si>
    <t>61</t>
  </si>
  <si>
    <t>184852322</t>
  </si>
  <si>
    <t>Řez stromu výchovný alejových stromů v přes 4 do 6 m</t>
  </si>
  <si>
    <t>-562650573</t>
  </si>
  <si>
    <t>Řez stromů prováděný lezeckou technikou výchovný (S-RV) alejové stromy, výšky přes 4 do 6 m</t>
  </si>
  <si>
    <t xml:space="preserve">"prořezání větví stromů zasahující do jízdního pruhu, dle výk.výměr"  15</t>
  </si>
  <si>
    <t>62</t>
  </si>
  <si>
    <t>185804312</t>
  </si>
  <si>
    <t>Zalití rostlin vodou plocha přes 20 m2</t>
  </si>
  <si>
    <t>458163185</t>
  </si>
  <si>
    <t>Zalití rostlin vodou plochy záhonů jednotlivě přes 20 m2</t>
  </si>
  <si>
    <t>uvažuje se 10x po 10 l na 1 m2 travnatých ploch</t>
  </si>
  <si>
    <t>(214,7+495,88)*10*10*0,001</t>
  </si>
  <si>
    <t>Zakládání</t>
  </si>
  <si>
    <t>63</t>
  </si>
  <si>
    <t>211561111</t>
  </si>
  <si>
    <t>Výplň odvodňovacích žeber nebo trativodů kamenivem hrubým drceným frakce 4 až 16 mm</t>
  </si>
  <si>
    <t>1327113568</t>
  </si>
  <si>
    <t>Výplň kamenivem do rýh odvodňovacích žeber nebo trativodů bez zhutnění, s úpravou povrchu výplně kamenivem hrubým drceným frakce 4 až 16 mm</t>
  </si>
  <si>
    <t>"pro DN100, uvažovaná fr.8/16, dle výk.výměr" 0,5*0,6*38,1</t>
  </si>
  <si>
    <t>uvažuje se výplň drenážních žeber nezapočtená v pol. č. 212752101</t>
  </si>
  <si>
    <t>"odečte se obsyp započtený v pol. č. 212752101, 0.1 m3/m" -38,1*0,1</t>
  </si>
  <si>
    <t>"pro DN150, uvažována fr.8/16, dle výk.výměr" 0,5*0,6*371,2</t>
  </si>
  <si>
    <t>uvažuje se výplň drenážních žeber nezapočtená v pol. č. 212752102</t>
  </si>
  <si>
    <t>"odečte se obsyp započtený v pol. č. 212752101, 0.1 m3/m" -371,2*0,1</t>
  </si>
  <si>
    <t>64</t>
  </si>
  <si>
    <t>212752101</t>
  </si>
  <si>
    <t>Trativod z drenážních trubek korugovaných PE-HD SN 4 perforace 360° včetně lože otevřený výkop DN 100 pro liniové stavby</t>
  </si>
  <si>
    <t>433983656</t>
  </si>
  <si>
    <t>Trativody z drenážních trubek pro liniové stavby a komunikace se zřízením štěrkového lože pod trubky a s jejich obsypem v otevřeném výkopu trubka korugovaná sendvičová PE-HD SN 4 celoperforovaná 360° DN 100</t>
  </si>
  <si>
    <t>"drenáž dle výk.výměr" 38,1</t>
  </si>
  <si>
    <t>součástí položky je obsyp kamenivem v množstí 0.1m3/m</t>
  </si>
  <si>
    <t>65</t>
  </si>
  <si>
    <t>212752102</t>
  </si>
  <si>
    <t>Trativod z drenážních trubek korugovaných PE-HD SN 4 perforace 360° včetně lože otevřený výkop DN 150 pro liniové stavby</t>
  </si>
  <si>
    <t>-2026396495</t>
  </si>
  <si>
    <t>Trativody z drenážních trubek pro liniové stavby a komunikace se zřízením štěrkového lože pod trubky a s jejich obsypem v otevřeném výkopu trubka korugovaná sendvičová PE-HD SN 4 celoperforovaná 360° DN 150</t>
  </si>
  <si>
    <t>"drenáž dle výk.výměr" 371,2</t>
  </si>
  <si>
    <t>Svislé a kompletní konstrukce</t>
  </si>
  <si>
    <t>66</t>
  </si>
  <si>
    <t>327112911</t>
  </si>
  <si>
    <t>Rozebrání opěrné zdi nebo dělicí stěny z betonových bloků ukládaných na pero a drážku tl 600 mm</t>
  </si>
  <si>
    <t>1036084330</t>
  </si>
  <si>
    <t>Rozebrání opěrné nebo dělicí stěny z betonových bloků ukládaných na pero a drážku tloušťky 600 mm</t>
  </si>
  <si>
    <t>"rozebrání opěrné zdi vjezdu, vč.krycích desk, tl. cca 0,25m, dle výk.výměr" 3,6*0,25</t>
  </si>
  <si>
    <t>Vodorovné konstrukce</t>
  </si>
  <si>
    <t>67</t>
  </si>
  <si>
    <t>451311111</t>
  </si>
  <si>
    <t>Podklad pod dlažbu z betonu prostého C 20/25 tl do 100 mm</t>
  </si>
  <si>
    <t>-774370688</t>
  </si>
  <si>
    <t>Podklad pod dlažbu z betonu prostého bez zvýšených nároků na prostředí tř. C 20/25 tl. do 100 mm</t>
  </si>
  <si>
    <t>" lože pod dlažbu z lomového kamene-zpevnění příkopu a krajnice, tl. 100 mm, dle výk.výměr" 4,2</t>
  </si>
  <si>
    <t>68</t>
  </si>
  <si>
    <t>451572111</t>
  </si>
  <si>
    <t>Lože pod potrubí otevřený výkop z kameniva drobného těženého</t>
  </si>
  <si>
    <t>1178178458</t>
  </si>
  <si>
    <t>Lože pod potrubí, stoky a drobné objekty v otevřeném výkopu z kameniva drobného těženého 0 až 4 mm</t>
  </si>
  <si>
    <t>pod přípojky dle výkazu výměr</t>
  </si>
  <si>
    <t>"kubatura" 0,9*0,1*(3,7+0,8)</t>
  </si>
  <si>
    <t>69</t>
  </si>
  <si>
    <t>452112122</t>
  </si>
  <si>
    <t>Osazení betonových prstenců nebo rámů v přes 100 do 200 mm pod poklopy a mříže</t>
  </si>
  <si>
    <t>1430797421</t>
  </si>
  <si>
    <t>Osazení betonových dílců prstenců nebo rámů pod poklopy a mříže, výšky přes 100 do 200 mm</t>
  </si>
  <si>
    <t>pro nové uliční vpusti</t>
  </si>
  <si>
    <t>"dle výk. výměr" 1</t>
  </si>
  <si>
    <t>70</t>
  </si>
  <si>
    <t>592238640</t>
  </si>
  <si>
    <t>prstenec pro uliční vpusť vyrovnávací betonový 390x60x130mm</t>
  </si>
  <si>
    <t>-1026569966</t>
  </si>
  <si>
    <t>"dle osazení" 1</t>
  </si>
  <si>
    <t>71</t>
  </si>
  <si>
    <t>465511511</t>
  </si>
  <si>
    <t>Dlažba z lomového kamene do malty s vyplněním spár maltou a vyspárováním pl do 20 m2 tl 200 mm</t>
  </si>
  <si>
    <t>2071059923</t>
  </si>
  <si>
    <t>Dlažba z lomového kamene upraveného vodorovná nebo plocha ve sklonu do 1:2 s dodáním hmot do cementové malty, s vyplněním spár a s vyspárováním cementovou maltou v ploše do 20 m2, tl. 200 mm</t>
  </si>
  <si>
    <t xml:space="preserve">Dlažba z lomového kamene upraveného vodorovně nebo plocha ve sklonu do 1:2 s dodáním hmot do cementové malty, </t>
  </si>
  <si>
    <t>s vyplněním spár cementovou maltou v ploše do 20 m2, tl. 200mm</t>
  </si>
  <si>
    <t>"dlažba z lomového kamene tl. 200mm, dle výk.výměr" 4,2</t>
  </si>
  <si>
    <t>Komunikace pozemní</t>
  </si>
  <si>
    <t>72</t>
  </si>
  <si>
    <t>564851112</t>
  </si>
  <si>
    <t>Podklad ze štěrkodrtě ŠD plochy přes 100 m2 tl 160 mm</t>
  </si>
  <si>
    <t>-862984928</t>
  </si>
  <si>
    <t>Podklad ze štěrkodrti ŠD s rozprostřením a zhutněním plochy přes 100 m2, po zhutnění tl. 160 mm</t>
  </si>
  <si>
    <t xml:space="preserve">Pro konstrukci  v tl. min 150 mm, prům 160 mm, ŠDa 0/63</t>
  </si>
  <si>
    <t>"pro kci vozovky tl.480 mm, dle výk. výměr" 2272,5</t>
  </si>
  <si>
    <t>"rozšíření plochy š.1,04m dl.308m, š.0,6m dl.313m, š.0,1m dl.60m" (1,04*308)+(0,6*313)+(0,1*60)</t>
  </si>
  <si>
    <t>73</t>
  </si>
  <si>
    <t>564861111</t>
  </si>
  <si>
    <t>Podklad ze štěrkodrtě ŠD plochy přes 100 m2 tl 200 mm</t>
  </si>
  <si>
    <t>972216882</t>
  </si>
  <si>
    <t>Podklad ze štěrkodrti ŠD s rozprostřením a zhutněním plochy přes 100 m2, po zhutnění tl. 200 mm</t>
  </si>
  <si>
    <t xml:space="preserve">Pro konstrukci  v tl. 200 mm, ŠDa 0/32, ochranná vrstva</t>
  </si>
  <si>
    <t>"rozšíření plochy š.0,34m dl.308m, š.0,25m dl.313m" (0,34*308)+(0,25*313)</t>
  </si>
  <si>
    <t>74</t>
  </si>
  <si>
    <t>564861112</t>
  </si>
  <si>
    <t>Podklad ze štěrkodrtě ŠD plochy přes 100 m2 tl 210 mm</t>
  </si>
  <si>
    <t>1334336039</t>
  </si>
  <si>
    <t>Podklad ze štěrkodrti ŠD s rozprostřením a zhutněním plochy přes 100 m2, po zhutnění tl. 210 mm</t>
  </si>
  <si>
    <t xml:space="preserve">Pro konstrukci  v tl. min 200 mm, prům 210 mm, ŠDa 0/32, ochranná vrstva</t>
  </si>
  <si>
    <t>"pro kci chodníku, ZD dle výk. výměr" 725,3</t>
  </si>
  <si>
    <t>"pro kci sjezdu,kamen.odseky, dle výk. výměr" 41,1</t>
  </si>
  <si>
    <t>"pro kci zpevněné plochy před Reprogenem, ZD, dle výk. výměr" 54,6</t>
  </si>
  <si>
    <t>75</t>
  </si>
  <si>
    <t>565135121</t>
  </si>
  <si>
    <t>Asfaltový beton vrstva podkladní ACP 16 (obalované kamenivo OKS) tl 50 mm š přes 3 m</t>
  </si>
  <si>
    <t>-1558929082</t>
  </si>
  <si>
    <t>Asfaltový beton vrstva podkladní ACP 16 (obalované kamenivo střednězrnné - OKS) s rozprostřením a zhutněním v pruhu šířky přes 3 m, po zhutnění tl. 50 mm</t>
  </si>
  <si>
    <t>uvažováno ACP16+, tl. 50 mm</t>
  </si>
  <si>
    <t>"pro kci vozovky tl.440 mm , dle výk. výměr" 81,6</t>
  </si>
  <si>
    <t xml:space="preserve">"pro povrch.úpravu  vozovky tl.90 mm , dle výk. výměr"426,5</t>
  </si>
  <si>
    <t>"rozšíření š.0,1 dl. 15+14+33+38m" 0,1*(15+14+33+28)</t>
  </si>
  <si>
    <t>76</t>
  </si>
  <si>
    <t>565166122</t>
  </si>
  <si>
    <t>Asfaltový beton vrstva podkladní ACP 22 (obalované kamenivo OKH) tl 90 mm š přes 3 m</t>
  </si>
  <si>
    <t>1794982357</t>
  </si>
  <si>
    <t>Asfaltový beton vrstva podkladní ACP 22 (obalované kamenivo hrubozrnné - OKH) s rozprostřením a zhutněním v pruhu šířky přes 3 m, po zhutnění tl. 90 mm</t>
  </si>
  <si>
    <t>uvažováno ACP22+, tl. 90 mm</t>
  </si>
  <si>
    <t>"rozšíření š.0,1 dl. 306+46m" 0,1*(306+46)</t>
  </si>
  <si>
    <t>77</t>
  </si>
  <si>
    <t>567921112</t>
  </si>
  <si>
    <t>Podklad z mezerovitého betonu MCB tl 150 mm</t>
  </si>
  <si>
    <t>-1923257759</t>
  </si>
  <si>
    <t>Podklad z mezerovitého betonu MCB tl. 150 mm</t>
  </si>
  <si>
    <t>mezerovitý beton MCB, tl. 140 mm</t>
  </si>
  <si>
    <t>"pro kci zpevněné plochy před Reprogenem, dle výk. výměr" 54,6</t>
  </si>
  <si>
    <t>78</t>
  </si>
  <si>
    <t>569831111</t>
  </si>
  <si>
    <t>Zpevnění krajnic štěrkodrtí tl 100 mm</t>
  </si>
  <si>
    <t>1588280121</t>
  </si>
  <si>
    <t>Zpevnění krajnic nebo komunikací pro pěší s rozprostřením a zhutněním, po zhutnění štěrkodrtí tl. 100 mm</t>
  </si>
  <si>
    <t>"dosypání ŠD do krajnic, tl.100, dle výk výměr" 212</t>
  </si>
  <si>
    <t>79</t>
  </si>
  <si>
    <t>572340111</t>
  </si>
  <si>
    <t>Vyspravení krytu komunikací po překopech pl do 15 m2 asfaltovým betonem ACO (AB) tl přes 30 do 50 mm</t>
  </si>
  <si>
    <t>1434588519</t>
  </si>
  <si>
    <t>Vyspravení krytu komunikací po překopech inženýrských sítí plochy do 15 m2 asfaltovým betonem ACO (AB), po zhutnění tl. přes 30 do 50 mm</t>
  </si>
  <si>
    <t>"pro povrchovou úpravu vozovky, ACO 11, tl. 40 mm, dle výk. výměr" 6,1</t>
  </si>
  <si>
    <t>80</t>
  </si>
  <si>
    <t>566901232</t>
  </si>
  <si>
    <t>Vyspravení podkladu po překopech inženýrských sítí plochy přes 15 m2 štěrkodrtí tl. 150 mm</t>
  </si>
  <si>
    <t>-727338506</t>
  </si>
  <si>
    <t>Vyspravení podkladu po překopech inženýrských sítí plochy přes 15 m2 s rozprostřením a zhutněním štěrkodrtí tl. 150 mm</t>
  </si>
  <si>
    <t>"vyspravení po výměně vodovodu ŠD 0/32, tl.150 mm, dle výk. výměr" 81,6</t>
  </si>
  <si>
    <t>81</t>
  </si>
  <si>
    <t>566901233</t>
  </si>
  <si>
    <t>Vyspravení podkladu po překopech inženýrských sítí plochy přes 15 m2 štěrkodrtí tl. 200 mm</t>
  </si>
  <si>
    <t>1063843422</t>
  </si>
  <si>
    <t>Vyspravení podkladu po překopech inženýrských sítí plochy přes 15 m2 s rozprostřením a zhutněním štěrkodrtí tl. 200 mm</t>
  </si>
  <si>
    <t>"vyspravení po výměně vodovodu ŠD 0/32, tl.200 mm, dle výk. výměr" 81,6</t>
  </si>
  <si>
    <t>82</t>
  </si>
  <si>
    <t>573231107</t>
  </si>
  <si>
    <t>Postřik živičný spojovací ze silniční emulze v množství 0,40 kg/m2</t>
  </si>
  <si>
    <t>-310488023</t>
  </si>
  <si>
    <t>Postřik spojovací PS bez posypu kamenivem ze silniční emulze, v množství 0,40 kg/m2</t>
  </si>
  <si>
    <t>PS-C, pod ACO v množství 0,4 kg/m2</t>
  </si>
  <si>
    <t>"pro kci vozovky tl.440mm, dle výk. výměr" 81,6</t>
  </si>
  <si>
    <t>"pro povrch.úpravu tl.90 mm, dle výk. výměr" 426,5</t>
  </si>
  <si>
    <t>83</t>
  </si>
  <si>
    <t>573231108</t>
  </si>
  <si>
    <t>Postřik živičný spojovací ze silniční emulze v množství 0,50 kg/m2</t>
  </si>
  <si>
    <t>1328148009</t>
  </si>
  <si>
    <t>Postřik spojovací PS bez posypu kamenivem ze silniční emulze, v množství 0,50 kg/m2</t>
  </si>
  <si>
    <t>PS-CP, pod ACL v množství 0,5 kg/m2</t>
  </si>
  <si>
    <t>"pro povrch.úpravu tl.40 mm, dle výk. výměr" 6,1</t>
  </si>
  <si>
    <t>84</t>
  </si>
  <si>
    <t>577134121</t>
  </si>
  <si>
    <t>Asfaltový beton vrstva obrusná ACO 11+ (ABS) tř. I tl 40 mm š přes 3 m z nemodifikovaného asfaltu</t>
  </si>
  <si>
    <t>1446183134</t>
  </si>
  <si>
    <t>Asfaltový beton vrstva obrusná ACO 11 (ABS) s rozprostřením a se zhutněním z nemodifikovaného asfaltu v pruhu šířky přes 3 m tř. I (ACO 11+), po zhutnění tl. 40 mm</t>
  </si>
  <si>
    <t>uvažováno ACO+ 11, tl. 40 mm</t>
  </si>
  <si>
    <t>85</t>
  </si>
  <si>
    <t>596211213</t>
  </si>
  <si>
    <t>Kladení zámkové dlažby komunikací pro pěší ručně tl 80 mm skupiny A pl přes 300 m2</t>
  </si>
  <si>
    <t>-599232094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</si>
  <si>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300 m2</t>
  </si>
  <si>
    <t>"pro kci chodniku/vjezdu ZD, dle výk. výměr" 725,3</t>
  </si>
  <si>
    <t>86</t>
  </si>
  <si>
    <t>59245020</t>
  </si>
  <si>
    <t>dlažba skladebná betonová 200x100mm tl 80mm přírodní</t>
  </si>
  <si>
    <t>1809115885</t>
  </si>
  <si>
    <t>"dle kladení, přičteno ztratné 1%" 725,3</t>
  </si>
  <si>
    <t>"odečte se dl.pro var.a sign.pásy, dle výk.výměr" -26,90</t>
  </si>
  <si>
    <t>698,4*1,01 'Přepočtené koeficientem množství</t>
  </si>
  <si>
    <t>87</t>
  </si>
  <si>
    <t>59245226</t>
  </si>
  <si>
    <t>dlažba pro nevidomé betonová 200x100mm tl 80mm barevná</t>
  </si>
  <si>
    <t>-1962528297</t>
  </si>
  <si>
    <t>"dle kladení pro var.a sign.pásy, přičteno ztratné 3%" 26,90</t>
  </si>
  <si>
    <t>26,9*1,03 'Přepočtené koeficientem množství</t>
  </si>
  <si>
    <t>88</t>
  </si>
  <si>
    <t>596212211</t>
  </si>
  <si>
    <t>Kladení zámkové dlažby pozemních komunikací ručně tl 80 mm skupiny A pl přes 50 do 100 m2</t>
  </si>
  <si>
    <t>908991621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</si>
  <si>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</si>
  <si>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"pro kci zpevněné plochy před Reprogenem ZD, dle výk. výměr" 54,6</t>
  </si>
  <si>
    <t>"pro předláždění přejezdu ZD, dle výk. výměr" 0,5</t>
  </si>
  <si>
    <t>89</t>
  </si>
  <si>
    <t>-1210083287</t>
  </si>
  <si>
    <t>"dle kladení, přičteno ztratné 3%" 54,60</t>
  </si>
  <si>
    <t>54,6*1,03 'Přepočtené koeficientem množství</t>
  </si>
  <si>
    <t>90</t>
  </si>
  <si>
    <t>591411111</t>
  </si>
  <si>
    <t>Kladení dlažby z mozaiky jednobarevné komunikací pro pěší lože z kameniva</t>
  </si>
  <si>
    <t>-1025428512</t>
  </si>
  <si>
    <t>Kladení dlažby z mozaiky komunikací pro pěší s vyplněním spár, s dvojím beraněním a se smetením přebytečného materiálu na vzdálenost do 3 m jednobarevné, s ložem tl. do 40 mm z kameniva</t>
  </si>
  <si>
    <t>"úprava stáv. sjezdu z kamenných odseků, dle výk. výměr" 41,1</t>
  </si>
  <si>
    <t>použijí se stávající odseky</t>
  </si>
  <si>
    <t>Úpravy povrchů, podlahy a osazování výplní</t>
  </si>
  <si>
    <t>91</t>
  </si>
  <si>
    <t>628195001</t>
  </si>
  <si>
    <t>Očištění zdiva nebo betonu zdí a valů před započetím oprav ručně</t>
  </si>
  <si>
    <t>1573756485</t>
  </si>
  <si>
    <t>"očištění obnažené podezdívky po vybourání opěrné zídky" 2</t>
  </si>
  <si>
    <t>Trubní vedení</t>
  </si>
  <si>
    <t>92</t>
  </si>
  <si>
    <t>810391811</t>
  </si>
  <si>
    <t>Bourání stávajícího potrubí z betonu DN přes 200 do 400</t>
  </si>
  <si>
    <t>2054384865</t>
  </si>
  <si>
    <t>Bourání stávajícího potrubí z betonu v otevřeném výkopu DN přes 200 do 400</t>
  </si>
  <si>
    <t>"odstranění beton.trounby DN300, dle výk. výměr" 38,3</t>
  </si>
  <si>
    <t>93</t>
  </si>
  <si>
    <t>871395811</t>
  </si>
  <si>
    <t>Bourání stávajícího potrubí z PVC nebo PP DN přes 250 do 400</t>
  </si>
  <si>
    <t>1325402383</t>
  </si>
  <si>
    <t>Bourání stávajícího potrubí z PVC nebo polypropylenu PP v otevřeném výkopu DN přes 250 do 400</t>
  </si>
  <si>
    <t>"bourání PVC potrubí DN 300, dlevýk.výměr" 35,4</t>
  </si>
  <si>
    <t>"bourání PVC potrubí DN 400, dlevýk.výměr" 7,7</t>
  </si>
  <si>
    <t>94</t>
  </si>
  <si>
    <t>871313123</t>
  </si>
  <si>
    <t>Montáž kanalizačního potrubí hladkého plnostěnného SN 12 z PVC-U DN 160</t>
  </si>
  <si>
    <t>-940721890</t>
  </si>
  <si>
    <t>Montáž kanalizačního potrubí z tvrdého PVC-U hladkého plnostěnného tuhost SN 12 DN 160</t>
  </si>
  <si>
    <t>"potrubí přípojek z PVC, De160, dle výk. výměr" 3,7</t>
  </si>
  <si>
    <t>95</t>
  </si>
  <si>
    <t>28611260</t>
  </si>
  <si>
    <t>trubka kanalizační PVC-U plnostěnná jednovrstvá DN 160x3000mm SN12</t>
  </si>
  <si>
    <t>-167805571</t>
  </si>
  <si>
    <t>"dle montáže, přičteno ztratné 3%" 3,7</t>
  </si>
  <si>
    <t>3,7*1,03 'Přepočtené koeficientem množství</t>
  </si>
  <si>
    <t>96</t>
  </si>
  <si>
    <t>871353123</t>
  </si>
  <si>
    <t>Montáž kanalizačního potrubí hladkého plnostěnného SN 12 z PVC-U DN 200</t>
  </si>
  <si>
    <t>1357330800</t>
  </si>
  <si>
    <t>Montáž kanalizačního potrubí z tvrdého PVC-U hladkého plnostěnného tuhost SN 12 DN 200</t>
  </si>
  <si>
    <t>"potrubí přípojek z PVC, De200, dle výk. výměr" 0,8</t>
  </si>
  <si>
    <t>97</t>
  </si>
  <si>
    <t>28611262</t>
  </si>
  <si>
    <t>trubka kanalizační PVC-U plnostěnná jednovrstvá DN 200x3000mm SN12</t>
  </si>
  <si>
    <t>-757487926</t>
  </si>
  <si>
    <t>"dle montáže, přičteno ztratné 3%" 0,8</t>
  </si>
  <si>
    <t>0,8*1,03 'Přepočtené koeficientem množství</t>
  </si>
  <si>
    <t>98</t>
  </si>
  <si>
    <t>877310310</t>
  </si>
  <si>
    <t>Montáž kolen na kanalizačním potrubí z PP nebo tvrdého PVC-U trub hladkých plnostěnných DN 150</t>
  </si>
  <si>
    <t>-1214202182</t>
  </si>
  <si>
    <t>Montáž tvarovek na kanalizačním plastovém potrubí z PP nebo PVC-U hladkého plnostěnného kolen, víček nebo hrdlových uzávěrů DN 150</t>
  </si>
  <si>
    <t>bere se 1ks/přípojku</t>
  </si>
  <si>
    <t>"dle situace" 3</t>
  </si>
  <si>
    <t>99</t>
  </si>
  <si>
    <t>28651202</t>
  </si>
  <si>
    <t>koleno kanalizační PVC-U plnostěnné 160x45°</t>
  </si>
  <si>
    <t>-472479994</t>
  </si>
  <si>
    <t>"dle montáže" 3</t>
  </si>
  <si>
    <t>100</t>
  </si>
  <si>
    <t>877350310</t>
  </si>
  <si>
    <t>Montáž kolen na kanalizačním potrubí z PP nebo tvrdého PVC-U trub hladkých plnostěnných DN 200</t>
  </si>
  <si>
    <t>1496550983</t>
  </si>
  <si>
    <t>Montáž tvarovek na kanalizačním plastovém potrubí z PP nebo PVC-U hladkého plnostěnného kolen, víček nebo hrdlových uzávěrů DN 200</t>
  </si>
  <si>
    <t xml:space="preserve">dle počtu přípojek na novou  kanalizaci, bere se 1ks/přípojku</t>
  </si>
  <si>
    <t>"dle situace 1 ks" 1</t>
  </si>
  <si>
    <t>28651205</t>
  </si>
  <si>
    <t>koleno kanalizační PVC-U plnostěnné 200x45°</t>
  </si>
  <si>
    <t>-1428537522</t>
  </si>
  <si>
    <t>"dle montáže" 1</t>
  </si>
  <si>
    <t>102</t>
  </si>
  <si>
    <t>895111121</t>
  </si>
  <si>
    <t>Drenážní šachtice normální z betonových dílců DN 600 mm hloubky do 1 m</t>
  </si>
  <si>
    <t>-823604300</t>
  </si>
  <si>
    <t>"podpovrchová dle výk. výměr" 4</t>
  </si>
  <si>
    <t>103</t>
  </si>
  <si>
    <t>895941343</t>
  </si>
  <si>
    <t>Osazení vpusti uliční DN 500 z betonových dílců dno vysoké s kalištěm</t>
  </si>
  <si>
    <t>1974550308</t>
  </si>
  <si>
    <t>Osazení vpusti uliční z betonových dílců DN 500 dno vysoké s kalištěm</t>
  </si>
  <si>
    <t>"nová uliční vpust, dle výk. výměr" 1</t>
  </si>
  <si>
    <t>104</t>
  </si>
  <si>
    <t>59224470</t>
  </si>
  <si>
    <t>vpusť uliční DN 500 kaliště vysoké 500/525x65mm</t>
  </si>
  <si>
    <t>1992022814</t>
  </si>
  <si>
    <t>105</t>
  </si>
  <si>
    <t>895941361</t>
  </si>
  <si>
    <t>Osazení vpusti uliční DN 500 z betonových dílců skruž středová 290 mm</t>
  </si>
  <si>
    <t>1342412357</t>
  </si>
  <si>
    <t>Osazení vpusti uliční z betonových dílců DN 500 skruž středová 290 mm</t>
  </si>
  <si>
    <t>106</t>
  </si>
  <si>
    <t>59224461</t>
  </si>
  <si>
    <t>vpusť uliční DN 500 skruž průběžná nízká betonová 500/290x65mm</t>
  </si>
  <si>
    <t>-2069244074</t>
  </si>
  <si>
    <t>107</t>
  </si>
  <si>
    <t>895941362</t>
  </si>
  <si>
    <t>Osazení vpusti uliční DN 500 z betonových dílců skruž středová 590 mm</t>
  </si>
  <si>
    <t>-1064216944</t>
  </si>
  <si>
    <t>Osazení vpusti uliční z betonových dílců DN 500 skruž středová 590 mm</t>
  </si>
  <si>
    <t>"nové uliční vpusti, dle výk. výměr" 1</t>
  </si>
  <si>
    <t>108</t>
  </si>
  <si>
    <t>59224462</t>
  </si>
  <si>
    <t>vpusť uliční DN 500 skruž průběžná vysoká betonová 500/590x65mm</t>
  </si>
  <si>
    <t>-1330331527</t>
  </si>
  <si>
    <t>109</t>
  </si>
  <si>
    <t>895941366</t>
  </si>
  <si>
    <t>Osazení vpusti uliční DN 500 z betonových dílců skruž průběžná s výtokem</t>
  </si>
  <si>
    <t>1375634080</t>
  </si>
  <si>
    <t>Osazení vpusti uliční z betonových dílců DN 500 skruž průběžná s výtokem</t>
  </si>
  <si>
    <t>110</t>
  </si>
  <si>
    <t>59224465</t>
  </si>
  <si>
    <t>vpusť uliční DN 500 skruž průběžná 500/590x65mm betonová s odtokem 200mm PVC</t>
  </si>
  <si>
    <t>1213114751</t>
  </si>
  <si>
    <t>111</t>
  </si>
  <si>
    <t>899204112</t>
  </si>
  <si>
    <t>Osazení mříží litinových včetně rámů a košů na bahno pro třídu zatížení D400, E600</t>
  </si>
  <si>
    <t>41670198</t>
  </si>
  <si>
    <t>112</t>
  </si>
  <si>
    <t>28661789</t>
  </si>
  <si>
    <t>koš kalový ocelový pro silniční vpusť 425mm vč. madla</t>
  </si>
  <si>
    <t>-618815205</t>
  </si>
  <si>
    <t>113</t>
  </si>
  <si>
    <t>59224481</t>
  </si>
  <si>
    <t>mříž vtoková s rámem pro uliční vpusť 500x500, zatížení 40 tun</t>
  </si>
  <si>
    <t>-1252333428</t>
  </si>
  <si>
    <t>"pro ul. vpust, s pantem, dle osazení" 1</t>
  </si>
  <si>
    <t>Ostatní konstrukce a práce, bourání</t>
  </si>
  <si>
    <t>114</t>
  </si>
  <si>
    <t>915121122</t>
  </si>
  <si>
    <t>Vodorovné dopravní značení vodící čáry přerušované š 250 mm retroreflexní bílá barva</t>
  </si>
  <si>
    <t>1057445487</t>
  </si>
  <si>
    <t>Vodorovné dopravní značení stříkané barvou vodící čára bílá šířky 250 mm přerušovaná retroreflexní</t>
  </si>
  <si>
    <t>"V7b, dle výk. výměr" 20</t>
  </si>
  <si>
    <t>115</t>
  </si>
  <si>
    <t>915131111</t>
  </si>
  <si>
    <t>Vodorovné dopravní značení přechody pro chodce, šipky, symboly základní bílá barva</t>
  </si>
  <si>
    <t>-1757322496</t>
  </si>
  <si>
    <t>Vodorovné dopravní značení stříkané barvou přechody pro chodce, šipky, symboly bílé základní</t>
  </si>
  <si>
    <t>"obnovení V8c, dle výk.výměr" 12,69</t>
  </si>
  <si>
    <t>116</t>
  </si>
  <si>
    <t>915321115</t>
  </si>
  <si>
    <t>Předformátované vodorovné dopravní značení vodící pás pro slabozraké</t>
  </si>
  <si>
    <t>-671893060</t>
  </si>
  <si>
    <t>Vodorovné značení předformovaným termoplastem vodící pás pro slabozraké z 6 proužků</t>
  </si>
  <si>
    <t>"obnovení vodícího pásu z šesti proužků, dle výk.výměr" 7,5</t>
  </si>
  <si>
    <t>117</t>
  </si>
  <si>
    <t>915611111</t>
  </si>
  <si>
    <t>Předznačení vodorovného liniového značení</t>
  </si>
  <si>
    <t>1650818082</t>
  </si>
  <si>
    <t>Předznačení pro vodorovné značení stříkané barvou nebo prováděné z nátěrových hmot liniové dělicí čáry, vodicí proužky</t>
  </si>
  <si>
    <t>"dle liniového VDZ" 20+7,5</t>
  </si>
  <si>
    <t>118</t>
  </si>
  <si>
    <t>915621111</t>
  </si>
  <si>
    <t>Předznačení vodorovného plošného značení</t>
  </si>
  <si>
    <t>1234881619</t>
  </si>
  <si>
    <t>Předznačení pro vodorovné značení stříkané barvou nebo prováděné z nátěrových hmot plošné šipky, symboly, nápisy</t>
  </si>
  <si>
    <t>"dle plošného VDZ" 12,69</t>
  </si>
  <si>
    <t>119</t>
  </si>
  <si>
    <t>916111122</t>
  </si>
  <si>
    <t>Osazení obruby z drobných kostek bez boční opěry do lože z betonu prostého</t>
  </si>
  <si>
    <t>492987836</t>
  </si>
  <si>
    <t>Osazení silniční obruby z dlažebních kostek v jedné řadě s ložem tl. přes 50 do 100 mm, s vyplněním a zatřením spár cementovou maltou z drobných kostek bez boční opěry, do lože z betonu prostého</t>
  </si>
  <si>
    <t>"pro předláždění řádku drobné kostky, dle výk.výměr" 5,7</t>
  </si>
  <si>
    <t>použije se stávající očištěná kostka</t>
  </si>
  <si>
    <t>120</t>
  </si>
  <si>
    <t>916131213</t>
  </si>
  <si>
    <t>Osazení silničního obrubníku betonového stojatého s boční opěrou do lože z betonu prostého</t>
  </si>
  <si>
    <t>391426279</t>
  </si>
  <si>
    <t>Osazení silničního obrubníku betonového se zřízením lože, s vyplněním a zatřením spár cementovou maltou stojatého s boční opěrou z betonu prostého, do lože z betonu prostého</t>
  </si>
  <si>
    <t>"osazení bet. silničních obrubníků do lože z betonu C20/25n XF3 dle výk. výměr" 446,3</t>
  </si>
  <si>
    <t>121</t>
  </si>
  <si>
    <t>59217031</t>
  </si>
  <si>
    <t>obrubník silniční betonový 1000x150x250mm</t>
  </si>
  <si>
    <t>-323639300</t>
  </si>
  <si>
    <t>"bet. silniční obrubníky dle výk. výměr" 446,3</t>
  </si>
  <si>
    <t>"odečte se nájezdový, dle výk. výměr" -100,6</t>
  </si>
  <si>
    <t>"odečte se přechodový, dle výk. výměr" -19,0</t>
  </si>
  <si>
    <t>122</t>
  </si>
  <si>
    <t>59217029</t>
  </si>
  <si>
    <t>obrubník silniční betonový nájezdový 1000x150x150mm</t>
  </si>
  <si>
    <t>-374463290</t>
  </si>
  <si>
    <t>"silniční nájezdový, dle výk.výměr" 100,6</t>
  </si>
  <si>
    <t>123</t>
  </si>
  <si>
    <t>59217076</t>
  </si>
  <si>
    <t>obrubník silniční betonový přechodový 1000x150x250mm</t>
  </si>
  <si>
    <t>501197969</t>
  </si>
  <si>
    <t>"silniční přechodový, dle výk.výměr" 19,0</t>
  </si>
  <si>
    <t>124</t>
  </si>
  <si>
    <t>916231213</t>
  </si>
  <si>
    <t>Osazení chodníkového obrubníku betonového stojatého s boční opěrou do lože z betonu prostého</t>
  </si>
  <si>
    <t>-1992690748</t>
  </si>
  <si>
    <t>Osazení chodníkového obrubníku betonového se zřízením lože, s vyplněním a zatřením spár cementovou maltou stojatého s boční opěrou z betonu prostého, do lože z betonu prostého</t>
  </si>
  <si>
    <t>"osazení parkových obrubníků ,dle výk.výměr" 384,7</t>
  </si>
  <si>
    <t>125</t>
  </si>
  <si>
    <t>59217016</t>
  </si>
  <si>
    <t>obrubník betonový chodníkový 1000x80x250mm</t>
  </si>
  <si>
    <t>-957813265</t>
  </si>
  <si>
    <t>"parkový obrubník, dle osazení" 384,7</t>
  </si>
  <si>
    <t>126</t>
  </si>
  <si>
    <t>916241213</t>
  </si>
  <si>
    <t>Osazení obrubníku kamenného stojatého s boční opěrou do lože z betonu prostého</t>
  </si>
  <si>
    <t>1226857384</t>
  </si>
  <si>
    <t>Osazení obrubníku kamenného se zřízením lože, s vyplněním a zatřením spár cementovou maltou stojatého s boční opěrou z betonu prostého, do lože z betonu prostého</t>
  </si>
  <si>
    <t>"osazení kamenného obrubníku OP6, dle výk.výměr" 21,4</t>
  </si>
  <si>
    <t>127</t>
  </si>
  <si>
    <t>58380007</t>
  </si>
  <si>
    <t>obrubník kamenný žulový přímý 1000x150x250mm</t>
  </si>
  <si>
    <t>-78748864</t>
  </si>
  <si>
    <t>"dle osazení" 21,4</t>
  </si>
  <si>
    <t>128</t>
  </si>
  <si>
    <t>919112213</t>
  </si>
  <si>
    <t>Řezání spár pro vytvoření komůrky š 10 mm hl 25 mm pro těsnící zálivku v živičném krytu</t>
  </si>
  <si>
    <t>-1690523126</t>
  </si>
  <si>
    <t>Řezání dilatačních spár v živičném krytu vytvoření komůrky pro těsnící zálivku šířky 10 mm, hloubky 25 mm</t>
  </si>
  <si>
    <t>"dle řezání AB krytu" 43</t>
  </si>
  <si>
    <t>129</t>
  </si>
  <si>
    <t>919121213</t>
  </si>
  <si>
    <t>Těsnění spár zálivkou za studena pro komůrky š 10 mm hl 25 mm bez těsnicího profilu</t>
  </si>
  <si>
    <t>1863658957</t>
  </si>
  <si>
    <t>Utěsnění dilatačních spár zálivkou za studena v cementobetonovém nebo živičném krytu včetně adhezního nátěru bez těsnicího profilu pod zálivkou, pro komůrky šířky 10 mm, hloubky 25 mm</t>
  </si>
  <si>
    <t>Uvažovat vytryskání spáry horkým vzduchem, aplikaci vysoce modifikované bitumenové zálivky s následným posypem plastovou drtí.</t>
  </si>
  <si>
    <t>130</t>
  </si>
  <si>
    <t>919721226</t>
  </si>
  <si>
    <t>Geomříž pro vyztužení asfaltového povrchu ze skelných vláken s geotextilií pevnost 100 kN/m</t>
  </si>
  <si>
    <t>1060939132</t>
  </si>
  <si>
    <t>Geomříž pro vyztužení asfaltového povrchu ze skelných vláken s geotextilií, pevnost v tahu 100 kN/m</t>
  </si>
  <si>
    <t>Sklovláknitý kompozit s nosnou tkaninou ve zbytkovém množství PS-CP 0,5-0,7 kg/m2</t>
  </si>
  <si>
    <t>"dle plochy povrch.úpravy vozovky tl.90mm včetně plochy opravy vozovky po vodovodu" 426,5+81,6</t>
  </si>
  <si>
    <t>131</t>
  </si>
  <si>
    <t>919726202</t>
  </si>
  <si>
    <t>Geotextilie pro vyztužení, separaci a filtraci tkaná z PP podélná pevnost v tahu přes 15 do 50 kN/m</t>
  </si>
  <si>
    <t>469897062</t>
  </si>
  <si>
    <t>Geotextilie tkaná pro vyztužení, separaci nebo filtraci z polypropylenu, podélná pevnost v tahu přes 15 do 50 kN/m</t>
  </si>
  <si>
    <t>separační geotextilie na parapláň</t>
  </si>
  <si>
    <t>"dle plochy pláně vozovky, dle výk. výměr" 2850,04</t>
  </si>
  <si>
    <t>"přičtou se svislé, šikmé plochy (cca 20%)" 2850,04*0,20</t>
  </si>
  <si>
    <t>132</t>
  </si>
  <si>
    <t>919735112</t>
  </si>
  <si>
    <t>Řezání stávajícího živičného krytu hl přes 50 do 100 mm</t>
  </si>
  <si>
    <t>-1843732894</t>
  </si>
  <si>
    <t>Řezání stávajícího živičného krytu nebo podkladu hloubky přes 50 do 100 mm</t>
  </si>
  <si>
    <t>"řezání AB krytu dle výk. výměr" 43</t>
  </si>
  <si>
    <t>133</t>
  </si>
  <si>
    <t>919735122</t>
  </si>
  <si>
    <t>Řezání stávajícího betonového krytu hl přes 50 do 100 mm</t>
  </si>
  <si>
    <t>816257338</t>
  </si>
  <si>
    <t>Řezání stávajícího betonového krytu nebo podkladu hloubky přes 50 do 100 mm</t>
  </si>
  <si>
    <t>"řezání bet. krytu dle výk. výměr" 7,6</t>
  </si>
  <si>
    <t>134</t>
  </si>
  <si>
    <t>966006132</t>
  </si>
  <si>
    <t>Odstranění značek dopravních nebo orientačních se sloupky s betonovými patkami</t>
  </si>
  <si>
    <t>1735637509</t>
  </si>
  <si>
    <t>Odstranění dopravních nebo orientačních značek se sloupkem s uložením hmot na vzdálenost do 20 m nebo s naložením na dopravní prostředek, se zásypem jam a jeho zhutněním s betonovou patkou</t>
  </si>
  <si>
    <t>"rušené sloupky SDZ dle výk. výměr" 4</t>
  </si>
  <si>
    <t>"zrušení označníku dle výk. výměr" 1</t>
  </si>
  <si>
    <t>135</t>
  </si>
  <si>
    <t>966006211</t>
  </si>
  <si>
    <t>Odstranění svislých dopravních značek ze sloupů, sloupků nebo konzol</t>
  </si>
  <si>
    <t>757370938</t>
  </si>
  <si>
    <t>Odstranění (demontáž) svislých dopravních značek s odklizením materiálu na skládku na vzdálenost do 20 m nebo s naložením na dopravní prostředek ze sloupů, sloupků nebo konzol</t>
  </si>
  <si>
    <t>"rušené SDZ dle výk. výměr" 4</t>
  </si>
  <si>
    <t>136</t>
  </si>
  <si>
    <t>979071131</t>
  </si>
  <si>
    <t>Očištění dlažebních kostek mozaikových kamenivem těženým nebo MV</t>
  </si>
  <si>
    <t>391524335</t>
  </si>
  <si>
    <t>Očištění vybouraných dlažebních kostek od spojovacího materiálu, s uložením očištěných kostek na skládku, s odklizením odpadových hmot na hromady a s odklizením vybouraných kostek na vzdálenost do 3 m mozaikových, s původním vyplněním spár kamenivem těženým nebo cementovou maltou</t>
  </si>
  <si>
    <t>"očištění odseků, dle kladení" 41,1</t>
  </si>
  <si>
    <t>" očištění drobné kostky, dle kladení" 5,7*0,1</t>
  </si>
  <si>
    <t>997</t>
  </si>
  <si>
    <t>Přesun sutě</t>
  </si>
  <si>
    <t>137</t>
  </si>
  <si>
    <t>997221551</t>
  </si>
  <si>
    <t>Vodorovná doprava suti ze sypkých materiálů do 1 km</t>
  </si>
  <si>
    <t>1839912100</t>
  </si>
  <si>
    <t>Vodorovná doprava suti bez naložení, ale se složením a s hrubým urovnáním ze sypkých materiálů, na vzdálenost do 1 km</t>
  </si>
  <si>
    <t>"Kamenivo drcené z vozovky, 50% do výměny AZ" 968,02*0,5</t>
  </si>
  <si>
    <t>"Kamenivo drcené z překopu vozovky" 35,904</t>
  </si>
  <si>
    <t>"Kamenivo drcené z chodníku ZD" 1,015</t>
  </si>
  <si>
    <t>"Kamenivo drcené z chodníku" 24,531</t>
  </si>
  <si>
    <t>"vyfrézovaný materiál" 0,46+191,935+383,87+93,49</t>
  </si>
  <si>
    <t>odvoz na meziskládku dle určení objednatele do 3 km</t>
  </si>
  <si>
    <t>"Kamenivo drcené z vozovky, 50% (do výměny AZ) a zpět na stavbu" 968,02*0,5*2</t>
  </si>
  <si>
    <t>138</t>
  </si>
  <si>
    <t>997221559</t>
  </si>
  <si>
    <t>Příplatek ZKD 1 km u vodorovné dopravy suti ze sypkých materiálů</t>
  </si>
  <si>
    <t>-1657802041</t>
  </si>
  <si>
    <t>Vodorovná doprava suti bez naložení, ale se složením a s hrubým urovnáním Příplatek k ceně za každý další započatý 1 km přes 1 km</t>
  </si>
  <si>
    <t>uvažován odvoz na recylační skládku do 2 km</t>
  </si>
  <si>
    <t>"Kamenivo drcené z vozovky, 50% do výměny AZ" 968,02*0,5*(20-1)</t>
  </si>
  <si>
    <t>"Kamenivo drcené z překopu vozovky" 35,904*(20-1)</t>
  </si>
  <si>
    <t>"Kamenivo drcené ze chodníku ZD" 1,015*(20-1)</t>
  </si>
  <si>
    <t>"Kamenivo drcené ze chodníku" 24,531*(20-1)</t>
  </si>
  <si>
    <t>"vyfrézovaný materiál" (0,46+191,935+383,87+93,49)*(20-1)</t>
  </si>
  <si>
    <t>"Kamenivo drcené z vozovky, 50% (do výměny AZ) a zpět na stavbu" (968,02*0,5)*2*(3-1)</t>
  </si>
  <si>
    <t>"odstraněné panely" 3,6*(3-1)</t>
  </si>
  <si>
    <t>139</t>
  </si>
  <si>
    <t>997221561</t>
  </si>
  <si>
    <t>Vodorovná doprava suti z kusových materiálů do 1 km</t>
  </si>
  <si>
    <t>-282444511</t>
  </si>
  <si>
    <t>Vodorovná doprava suti bez naložení, ale se složením a s hrubým urovnáním z kusových materiálů, na vzdálenost do 1 km</t>
  </si>
  <si>
    <t>"odstraněné bet. dlažba" 6,248</t>
  </si>
  <si>
    <t>"odstraněná ZD dlažba" 1,04</t>
  </si>
  <si>
    <t>"odstraněný beton. kryt" 11,04</t>
  </si>
  <si>
    <t>"odstraněná opěrná zeď" 1,26</t>
  </si>
  <si>
    <t>140</t>
  </si>
  <si>
    <t>997221569</t>
  </si>
  <si>
    <t>Příplatek ZKD 1 km u vodorovné dopravy suti z kusových materiálů</t>
  </si>
  <si>
    <t>1892259922</t>
  </si>
  <si>
    <t>"odstraněné bet. dlažba" 6,248*(20-1)</t>
  </si>
  <si>
    <t>"odstraněná ZD dlažba" 1,04*(20-1)</t>
  </si>
  <si>
    <t>"odstraněný beton. kryt" 11,04*(20-1)</t>
  </si>
  <si>
    <t>"odstraněná opěrná zeď" 1,26*(20-1)</t>
  </si>
  <si>
    <t>141</t>
  </si>
  <si>
    <t>997221571</t>
  </si>
  <si>
    <t>Vodorovná doprava vybouraných hmot do 1 km</t>
  </si>
  <si>
    <t>1192178560</t>
  </si>
  <si>
    <t>Vodorovná doprava vybouraných hmot bez naložení, ale se složením a s hrubým urovnáním na vzdálenost do 1 km</t>
  </si>
  <si>
    <t>Na recyklační centrum do 20 km</t>
  </si>
  <si>
    <t>"vybourané obrubníky" 2,071</t>
  </si>
  <si>
    <t>"odstraněné potrubí bet.DN300" 12,256</t>
  </si>
  <si>
    <t>"odstraněné PVC potrubí" 1,293</t>
  </si>
  <si>
    <t>na deponii stavebníka do 3 km</t>
  </si>
  <si>
    <t>"odstraněné panely" 3,6</t>
  </si>
  <si>
    <t>"odstraněné DZ" 0,410+0,016</t>
  </si>
  <si>
    <t>142</t>
  </si>
  <si>
    <t>997221579</t>
  </si>
  <si>
    <t>Příplatek ZKD 1 km u vodorovné dopravy vybouraných hmot</t>
  </si>
  <si>
    <t>-624302324</t>
  </si>
  <si>
    <t>Vodorovná doprava vybouraných hmot bez naložení, ale se složením a s hrubým urovnáním na vzdálenost Příplatek k ceně za každý další započatý 1 km přes 1 km</t>
  </si>
  <si>
    <t>"vybourané obrubníky" 2,071*(20-1)</t>
  </si>
  <si>
    <t>"odstraněné potrubí bet.DN300" 12,256*(20-1)</t>
  </si>
  <si>
    <t>"odstraněné PVC potrubí" 1,293*(20-1)</t>
  </si>
  <si>
    <t>"odstraněné DZ" (0,410+0,016)*(3-1)</t>
  </si>
  <si>
    <t>143</t>
  </si>
  <si>
    <t>997221611</t>
  </si>
  <si>
    <t>Nakládání suti na dopravní prostředky pro vodorovnou dopravu</t>
  </si>
  <si>
    <t>-1703333172</t>
  </si>
  <si>
    <t>Nakládání na dopravní prostředky pro vodorovnou dopravu suti</t>
  </si>
  <si>
    <t>nakládání na mezideponii</t>
  </si>
  <si>
    <t>"Kamenivo drcené z vozovky, 50% (do výměny AZ) " 968,02*0,5</t>
  </si>
  <si>
    <t>144</t>
  </si>
  <si>
    <t>997221861</t>
  </si>
  <si>
    <t>Poplatek za uložení na recyklační skládce (skládkovné) stavebního odpadu z prostého betonu pod kódem 17 01 01</t>
  </si>
  <si>
    <t>1461805405</t>
  </si>
  <si>
    <t>Poplatek za uložení stavebního odpadu na recyklační skládce (skládkovné) z prostého betonu zatříděného do Katalogu odpadů pod kódem 17 01 01</t>
  </si>
  <si>
    <t>Recyklační centrum, Jivno</t>
  </si>
  <si>
    <t>"odstraněná bet. dlažba" 6,248</t>
  </si>
  <si>
    <t>"vybouraný betonový kryt" 11,04</t>
  </si>
  <si>
    <t>"vybouraná opěrná zeď" 1,26</t>
  </si>
  <si>
    <t>"vybourané betonové potrubí DN 300" 12,256</t>
  </si>
  <si>
    <t>145</t>
  </si>
  <si>
    <t>997221873</t>
  </si>
  <si>
    <t>Poplatek za uložení na recyklační skládce (skládkovné) stavebního odpadu zeminy a kamení zatříděného do Katalogu odpadů pod kódem 17 05 04</t>
  </si>
  <si>
    <t>-1747843607</t>
  </si>
  <si>
    <t>"Kamenivo drcené z vozovky 50%" 968,02*0,5</t>
  </si>
  <si>
    <t>"Kamenivo drcené ze zpevněných ploch" 24,531</t>
  </si>
  <si>
    <t>146</t>
  </si>
  <si>
    <t>997221875</t>
  </si>
  <si>
    <t>Poplatek za uložení na recyklační skládce (skládkovné) stavebního odpadu asfaltového bez obsahu dehtu zatříděného do Katalogu odpadů pod kódem 17 03 02</t>
  </si>
  <si>
    <t>1335400788</t>
  </si>
  <si>
    <t>Poplatek za uložení stavebního odpadu na recyklační skládce (skládkovné) asfaltového bez obsahu dehtu zatříděného do Katalogu odpadů pod kódem 17 03 02</t>
  </si>
  <si>
    <t>147</t>
  </si>
  <si>
    <t>997013813</t>
  </si>
  <si>
    <t>Poplatek za uložení na skládce (skládkovné) stavebního odpadu z plastických hmot kód odpadu 17 02 03</t>
  </si>
  <si>
    <t>-1562582928</t>
  </si>
  <si>
    <t>Poplatek za uložení stavebního odpadu na skládce (skládkovné) z plastických hmot zatříděného do Katalogu odpadů pod kódem 17 02 03</t>
  </si>
  <si>
    <t>998</t>
  </si>
  <si>
    <t>Přesun hmot</t>
  </si>
  <si>
    <t>148</t>
  </si>
  <si>
    <t>998225111</t>
  </si>
  <si>
    <t>Přesun hmot pro pozemní komunikace s krytem z kamene, monolitickým betonovým nebo živičným</t>
  </si>
  <si>
    <t>-649799546</t>
  </si>
  <si>
    <t>Přesun hmot pro komunikace s krytem z kameniva, monolitickým betonovým nebo živičným dopravní vzdálenost do 200 m jakékoliv délky objektu</t>
  </si>
  <si>
    <t>149</t>
  </si>
  <si>
    <t>000Překl 24</t>
  </si>
  <si>
    <t>Úprava polohy kabelu, včetně doplnění ochrany</t>
  </si>
  <si>
    <t>-1029448613</t>
  </si>
  <si>
    <t xml:space="preserve">úprava polohy sděl. kabelů , včetně zemních prací </t>
  </si>
  <si>
    <t>"dle výk. výměr" 54</t>
  </si>
  <si>
    <t xml:space="preserve">úprava polohy sil. kabelů NN , včetně zemních prací </t>
  </si>
  <si>
    <t>"dle výk. výměr" 83</t>
  </si>
  <si>
    <t>čerpat dle skutečnosti</t>
  </si>
  <si>
    <t>150</t>
  </si>
  <si>
    <t>000překl1</t>
  </si>
  <si>
    <t>Doplnění ochrany kabelů půlenou chráničkou</t>
  </si>
  <si>
    <t>1303125043</t>
  </si>
  <si>
    <t>doplnění chráničky stávajících sdělovacích kabelů, včetně zemních prací a chráničky</t>
  </si>
  <si>
    <t>"dle výk. výměr" 7</t>
  </si>
  <si>
    <t>doplnění chráničky stávajících NN kabelů, včetně zemních prací a chráničky</t>
  </si>
  <si>
    <t>"dle výk. výměr" 12</t>
  </si>
  <si>
    <t>Práce a dodávky M</t>
  </si>
  <si>
    <t>22-M</t>
  </si>
  <si>
    <t>Montáže technologických zařízení pro dopravní stavby</t>
  </si>
  <si>
    <t>151</t>
  </si>
  <si>
    <t>220960161w</t>
  </si>
  <si>
    <t>Uložení indukční smyčky</t>
  </si>
  <si>
    <t>-186914307</t>
  </si>
  <si>
    <t>Uložení indukční smyčky včetně vyměření a zhotovení indukční smyčky, uložení smyčky do předem připravené drážky s proměřením před a po uložení</t>
  </si>
  <si>
    <t xml:space="preserve">"zachování stávající indukční smyčky  - dmtž+mtž" 1</t>
  </si>
  <si>
    <t>vč. zemních prací a příp.materiálu</t>
  </si>
  <si>
    <t>301 - Vodovod</t>
  </si>
  <si>
    <t>115101202</t>
  </si>
  <si>
    <t>Čerpání vody na dopravní výšku do 10 m průměrný přítok přes 500 do 1 000 l/min</t>
  </si>
  <si>
    <t>hod</t>
  </si>
  <si>
    <t>414461956</t>
  </si>
  <si>
    <t>Čerpání vody na dopravní výšku do 10 m s uvažovaným průměrným přítokem přes 500 do 1 000 l/min</t>
  </si>
  <si>
    <t xml:space="preserve">pro přečerpávání spodní vody </t>
  </si>
  <si>
    <t>"uvažuje se 20 prac. dní po 8 hod" 20*8</t>
  </si>
  <si>
    <t>132254205</t>
  </si>
  <si>
    <t>Hloubení zapažených rýh š do 2000 mm v hornině třídy těžitelnosti I skupiny 3 objem do 1000 m3</t>
  </si>
  <si>
    <t>-1337199817</t>
  </si>
  <si>
    <t>Hloubení zapažených rýh šířky přes 800 do 2 000 mm strojně s urovnáním dna do předepsaného profilu a spádu v hornině třídy těžitelnosti I skupiny 3 přes 500 do 1 000 m3</t>
  </si>
  <si>
    <t>"Pro řad A dle výkazu výměr" 560,16</t>
  </si>
  <si>
    <t>"Pro odbočné řady dle výkazu výměr" 26,28</t>
  </si>
  <si>
    <t>Těžitelnost uvažována 100% ve tř. 3</t>
  </si>
  <si>
    <t>těžitelnost vykazovat dle skutečnosti</t>
  </si>
  <si>
    <t>včetně rozšíření rýhy pro starotovací a cílovou jámu protlaku</t>
  </si>
  <si>
    <t>2042309106</t>
  </si>
  <si>
    <t>"šachta pro odpojení řadů, dle výk. výměr" 6,40</t>
  </si>
  <si>
    <t>139001101</t>
  </si>
  <si>
    <t>Příplatek za ztížení vykopávky v blízkosti podzemního vedení</t>
  </si>
  <si>
    <t>648664767</t>
  </si>
  <si>
    <t>Příplatek k cenám hloubených vykopávek za ztížení vykopávky v blízkosti podzemního vedení nebo výbušnin pro jakoukoliv třídu horniny</t>
  </si>
  <si>
    <t>uvažováno 5% z výkopu rýhy dle výkazu výměr</t>
  </si>
  <si>
    <t>(586,44+6,4)*0,05</t>
  </si>
  <si>
    <t>141721214</t>
  </si>
  <si>
    <t>Řízený zemní protlak délky do 50 m hl do 6 m se zatažením potrubí průměru vrtu přes 140 do 180 mm v hornině třídy těžitelnosti I a II skupiny 1 až 4</t>
  </si>
  <si>
    <t>1235180303</t>
  </si>
  <si>
    <t>Řízený zemní protlak délky protlaku do 50 m v hornině třídy těžitelnosti I a II, skupiny 1 až 4 včetně zatažení trub v hloubce do 6 m průměru vrtu přes 140 do 180 mm</t>
  </si>
  <si>
    <t>řízený zemní protlak PE potrubí De 160 mm, jako chráničky pro potrubí řadu A</t>
  </si>
  <si>
    <t>"dle výk. výměr" 39,90</t>
  </si>
  <si>
    <t>28613132</t>
  </si>
  <si>
    <t>potrubí vodovodní jednovrstvé PE100 RC PN 10 SDR17 160x9,5mm</t>
  </si>
  <si>
    <t>1006255103</t>
  </si>
  <si>
    <t>"dle délky protlaku" 39,90</t>
  </si>
  <si>
    <t>64116741</t>
  </si>
  <si>
    <t>"pažení rýh dle výk. výměr" 1512,37+75,35</t>
  </si>
  <si>
    <t>"pažení šachet dle výk. výměr" 12,80</t>
  </si>
  <si>
    <t>151101102</t>
  </si>
  <si>
    <t>Zřízení příložného pažení a rozepření stěn rýh hl přes 2 do 4 m</t>
  </si>
  <si>
    <t>-908006864</t>
  </si>
  <si>
    <t>Zřízení pažení a rozepření stěn rýh pro podzemní vedení příložné pro jakoukoliv mezerovitost, hloubky přes 2 do 4 m</t>
  </si>
  <si>
    <t>"pažení rýh dle výk. výměr" 207,97</t>
  </si>
  <si>
    <t>-1726112972</t>
  </si>
  <si>
    <t>"dle zřízení" 1600,52</t>
  </si>
  <si>
    <t>151101112</t>
  </si>
  <si>
    <t>Odstranění příložného pažení a rozepření stěn rýh hl přes 2 do 4 m</t>
  </si>
  <si>
    <t>1271786465</t>
  </si>
  <si>
    <t>Odstranění pažení a rozepření stěn rýh pro podzemní vedení s uložením materiálu na vzdálenost do 3 m od kraje výkopu příložné, hloubky přes 2 do 4 m</t>
  </si>
  <si>
    <t>"dle zřízení" 207,97</t>
  </si>
  <si>
    <t>-103338968</t>
  </si>
  <si>
    <t>"rýhy a šachta" 586,44+6,4</t>
  </si>
  <si>
    <t>"odečte se zásyp" -324,176</t>
  </si>
  <si>
    <t>-2111946661</t>
  </si>
  <si>
    <t>"dle přemístění" 268,664*(20-10)</t>
  </si>
  <si>
    <t>-1122214322</t>
  </si>
  <si>
    <t>"přebytečná zemina dle přepravy" 268,664*1,8</t>
  </si>
  <si>
    <t>174151101</t>
  </si>
  <si>
    <t>-1229880877</t>
  </si>
  <si>
    <t>zásyp uvažován zeminou z výkopu rýh těž.tř.3</t>
  </si>
  <si>
    <t>"celkový výkop rýh a šachty" 586,44+6,40</t>
  </si>
  <si>
    <t>"odečte se obsyp včetně potrubí" -159,204</t>
  </si>
  <si>
    <t>"odečte se lože pod potrubí řadů" -0,1*0,8*(502,68-39,90+6,3+4,2+4,52+4,3+0,5*8)</t>
  </si>
  <si>
    <t>"odečte se sanace zákl. spáry" -0,15*0,8*(502,68-39,90+6,3+4,2+4,52+4,3+0,5*8)</t>
  </si>
  <si>
    <t>odečte se odstraněná vrstva PM, která se použije do AZ vozovky v rámci zásypu</t>
  </si>
  <si>
    <t>"PM odstraněná v rámci SO 101, kubatura" -81,6*0,15</t>
  </si>
  <si>
    <t>Poznámka: pro zásyp použít zeminy nad hladinou podzemní vody z důvodu vlhkosti a hutnění.</t>
  </si>
  <si>
    <t>1836998666</t>
  </si>
  <si>
    <t>"řady A, A2 a A4, De 110" 0,80*(0,11+0,3)*(502,68-39,90+4,2+4,3)</t>
  </si>
  <si>
    <t>"řady A1 a A3, De 90" 0,80*(0,09+0,3)*(6,3+4,52)</t>
  </si>
  <si>
    <t>"přičtou se přepojení a hydranty" 0,80*(0,09+0,3)*(0,5*8)</t>
  </si>
  <si>
    <t>odečte se zemina vytlačená potrubím řadů</t>
  </si>
  <si>
    <t>"De 110"-3,14*0,055*0,055*(502,68-39,90+4,2+4,3)</t>
  </si>
  <si>
    <t>"De 90"-3,14*0,045*0,045*(6,3+4,52)</t>
  </si>
  <si>
    <t>"přepojení a hydranty"-3,14*0,045*0,045*(0,5*8)</t>
  </si>
  <si>
    <t>-2124721596</t>
  </si>
  <si>
    <t>"pro obsyp" 154,634*2,0</t>
  </si>
  <si>
    <t>451541111</t>
  </si>
  <si>
    <t>Lože pod potrubí otevřený výkop ze štěrkodrtě</t>
  </si>
  <si>
    <t>-61191012</t>
  </si>
  <si>
    <t>Lože pod potrubí, stoky a drobné objekty v otevřeném výkopu ze štěrkodrtě 0-63 mm</t>
  </si>
  <si>
    <t>pro sanaci základové spáry v tl. 0.15 m</t>
  </si>
  <si>
    <t>uvažovat kam. drcené fr. 32-63</t>
  </si>
  <si>
    <t>0,15*0,8*(502,68-39,9+6,3+4,2+4,52+4,3+0,5*8)</t>
  </si>
  <si>
    <t>-1516010730</t>
  </si>
  <si>
    <t>"lože pod potrubí " 0,1*0,8*(502,68-39,9+6,3+4,2+4,52+4,3+0,5*8)</t>
  </si>
  <si>
    <t>452313131</t>
  </si>
  <si>
    <t>Podkladní bloky z betonu prostého bez zvýšených nároků na prostředí tř. C 12/15 otevřený výkop</t>
  </si>
  <si>
    <t>246282165</t>
  </si>
  <si>
    <t>Podkladní a zajišťovací konstrukce z betonu prostého v otevřeném výkopu bez zvýšených nároků na prostředí bloky pro potrubí z betonu tř. C 12/15</t>
  </si>
  <si>
    <t xml:space="preserve">betonové bloky -1 blok cca á 0,1 m3  </t>
  </si>
  <si>
    <t>"dle klad. schéma" 17*0,1</t>
  </si>
  <si>
    <t>452353111</t>
  </si>
  <si>
    <t>Bednění podkladních bloků pod potrubí, stoky a drobné objekty otevřený výkop zřízení</t>
  </si>
  <si>
    <t>-42838390</t>
  </si>
  <si>
    <t>Bednění podkladních a zajišťovacích konstrukcí v otevřeném výkopu bloků pro potrubí zřízení</t>
  </si>
  <si>
    <t>"uvažuje se 1 m2/blok" 17*1</t>
  </si>
  <si>
    <t>452353112</t>
  </si>
  <si>
    <t>Bednění podkladních bloků pod potrubí, stoky a drobné objekty otevřený výkop odstranění</t>
  </si>
  <si>
    <t>1891876105</t>
  </si>
  <si>
    <t>Bednění podkladních a zajišťovacích konstrukcí v otevřeném výkopu bloků pro potrubí odstranění</t>
  </si>
  <si>
    <t>"dle zřízení" 17,0</t>
  </si>
  <si>
    <t>871291811</t>
  </si>
  <si>
    <t>Bourání stávajícího potrubí z polyetylenu D přes 90 do 140 mm</t>
  </si>
  <si>
    <t>944245500</t>
  </si>
  <si>
    <t>Bourání stávajícího potrubí z polyetylenu v otevřeném výkopu D přes 90 do 140 mm</t>
  </si>
  <si>
    <t>odstranění st. potrubí vodovodu z PE</t>
  </si>
  <si>
    <t>"dle výk. výměr" 2,0</t>
  </si>
  <si>
    <t>871241141</t>
  </si>
  <si>
    <t>Montáž potrubí z PE100 RC SDR 11 otevřený výkop svařovaných na tupo d 90 x 8,2 mm</t>
  </si>
  <si>
    <t>585325620</t>
  </si>
  <si>
    <t>Montáž vodovodního potrubí z polyetylenu PE100 RC v otevřeném výkopu svařovaných na tupo SDR 11/PN16 d 90 x 8,2 mm</t>
  </si>
  <si>
    <t xml:space="preserve">"řad A1 a A3  bez tvarovek a armatur, dle klad. schéma" 9,79</t>
  </si>
  <si>
    <t>včetně úpravy st. potrubí v místech napojení</t>
  </si>
  <si>
    <t>včetně montáže přírub v místech napojení na tvarovky a armatury</t>
  </si>
  <si>
    <t>28613556</t>
  </si>
  <si>
    <t>potrubí vodovodní dvouvrstvé PE100 RC SDR11 90x8,2mm</t>
  </si>
  <si>
    <t>-969610254</t>
  </si>
  <si>
    <t>"dle montáže" 9,79</t>
  </si>
  <si>
    <t>přičteno ztratné 1.5%</t>
  </si>
  <si>
    <t>9,79*1,015 'Přepočtené koeficientem množství</t>
  </si>
  <si>
    <t>550008009016</t>
  </si>
  <si>
    <t>PŘÍRUBA ISO 80/90</t>
  </si>
  <si>
    <t>-1710727759</t>
  </si>
  <si>
    <t>"dle klad. schéma 3 ks" 3</t>
  </si>
  <si>
    <t>871251141</t>
  </si>
  <si>
    <t>Montáž potrubí z PE100 RC SDR 11 otevřený výkop svařovaných na tupo d 110 x 10,0 mm</t>
  </si>
  <si>
    <t>-1364260264</t>
  </si>
  <si>
    <t>Montáž vodovodního potrubí z polyetylenu PE100 RC v otevřeném výkopu svařovaných na tupo SDR 11/PN16 d 110 x 10,0 mm</t>
  </si>
  <si>
    <t xml:space="preserve">"řad A, A2 a A4  bez tvarovek a armatur, dle klad. schéma" 503,38</t>
  </si>
  <si>
    <t>včetně zatažení potrubí do chráničky v úseku protlaku</t>
  </si>
  <si>
    <t>28613550</t>
  </si>
  <si>
    <t>potrubí vodovodní dvouvrstvé PE100 RC SDR11 110x10mm</t>
  </si>
  <si>
    <t>-866895570</t>
  </si>
  <si>
    <t>"dle montáže" 503,38</t>
  </si>
  <si>
    <t>503,38*1,015 'Přepočtené koeficientem množství</t>
  </si>
  <si>
    <t>550010011016</t>
  </si>
  <si>
    <t>PŘÍRUBA ISO 100/110</t>
  </si>
  <si>
    <t>-1740601045</t>
  </si>
  <si>
    <t>"dle klad. schéma 21 ks" 21</t>
  </si>
  <si>
    <t>857241131</t>
  </si>
  <si>
    <t>Montáž litinových tvarovek jednoosých hrdlových otevřený výkop s integrovaným těsněním DN 80</t>
  </si>
  <si>
    <t>-1438603010</t>
  </si>
  <si>
    <t>Montáž litinových tvarovek na potrubí litinovém tlakovém jednoosých na potrubí z trub hrdlových v otevřeném výkopu, kanálu nebo v šachtě s integrovaným těsněním DN 80</t>
  </si>
  <si>
    <t>"multitoleranční spojka hrdlo/hrdlo, dle klad. schéma" 1</t>
  </si>
  <si>
    <t>797408000016</t>
  </si>
  <si>
    <t>SYNOFLEX - SPOJKA 80 (85-105)</t>
  </si>
  <si>
    <t>-1761234706</t>
  </si>
  <si>
    <t>"spojka dle montáže" 1</t>
  </si>
  <si>
    <t>857261131</t>
  </si>
  <si>
    <t>Montáž litinových tvarovek jednoosých hrdlových otevřený výkop s integrovaným těsněním DN 100</t>
  </si>
  <si>
    <t>1914339947</t>
  </si>
  <si>
    <t>Montáž litinových tvarovek na potrubí litinovém tlakovém jednoosých na potrubí z trub hrdlových v otevřeném výkopu, kanálu nebo v šachtě s integrovaným těsněním DN 100</t>
  </si>
  <si>
    <t>"koleno 45°, De110, dle klad. schéma" 1</t>
  </si>
  <si>
    <t>854511000016</t>
  </si>
  <si>
    <t>TVAROVKA S2000 OBLOUK 45° 110</t>
  </si>
  <si>
    <t>1636501860</t>
  </si>
  <si>
    <t>" dle montáže" 1</t>
  </si>
  <si>
    <t>857263131</t>
  </si>
  <si>
    <t>Montáž litinových tvarovek odbočných hrdlových otevřený výkop s integrovaným těsněním DN 100</t>
  </si>
  <si>
    <t>-1828844880</t>
  </si>
  <si>
    <t>Montáž litinových tvarovek na potrubí litinovém tlakovém odbočných na potrubí z trub hrdlových v otevřeném výkopu, kanálu nebo v šachtě s integrovaným těsněním DN 100</t>
  </si>
  <si>
    <t>"A kus, dle klad. schéma" 3</t>
  </si>
  <si>
    <t>852511008016</t>
  </si>
  <si>
    <t>TVAROVKA S2000 HRDLA / PŘÍRUBA 110-80</t>
  </si>
  <si>
    <t>-474994564</t>
  </si>
  <si>
    <t>" dle montáže" 3</t>
  </si>
  <si>
    <t>857264122</t>
  </si>
  <si>
    <t>Montáž litinových tvarovek odbočných přírubových otevřený výkop DN 100</t>
  </si>
  <si>
    <t>575400470</t>
  </si>
  <si>
    <t>Montáž litinových tvarovek na potrubí litinovém tlakovém odbočných na potrubí z trub přírubových v otevřeném výkopu, kanálu nebo v šachtě DN 100</t>
  </si>
  <si>
    <t>"T kus DN100/80, dle klad. schéma 2 ks" 2</t>
  </si>
  <si>
    <t>"T kus DN100/100, dle klad. schéma 1 ks" 1</t>
  </si>
  <si>
    <t>"TT kus DN100/100, dle klad. schéma 2 ks" 2</t>
  </si>
  <si>
    <t>851010010016</t>
  </si>
  <si>
    <t>TVAROVKA T KUS 100-100</t>
  </si>
  <si>
    <t>1625461945</t>
  </si>
  <si>
    <t>"T kus DN100/100, dle montáže" 1</t>
  </si>
  <si>
    <t>851010008016</t>
  </si>
  <si>
    <t>TVAROVKA T KUS 100-80</t>
  </si>
  <si>
    <t>-2011846262</t>
  </si>
  <si>
    <t>"T kus DN100/80, dle montáže" 2</t>
  </si>
  <si>
    <t>852010000016</t>
  </si>
  <si>
    <t>TVAROVKY TT KUS 100 L=400</t>
  </si>
  <si>
    <t>1604604038</t>
  </si>
  <si>
    <t>"TT kus DN100/100, dle montáže" 2</t>
  </si>
  <si>
    <t>857262122</t>
  </si>
  <si>
    <t>Montáž litinových tvarovek jednoosých přírubových otevřený výkop DN 100</t>
  </si>
  <si>
    <t>1005814659</t>
  </si>
  <si>
    <t>Montáž litinových tvarovek na potrubí litinovém tlakovém jednoosých na potrubí z trub přírubových v otevřeném výkopu, kanálu nebo v šachtě DN 100</t>
  </si>
  <si>
    <t>"FFR kus DN100/80, dle klad. schéma 2 ks" 2</t>
  </si>
  <si>
    <t>"koleno FFK DN100 45°, dle klad. schéma 2 ks" 2</t>
  </si>
  <si>
    <t>"koleno FFK DN100 30°, dle klad. schéma 2 ks" 2</t>
  </si>
  <si>
    <t>"slepá příruba DN100, dle klad. schéma 2 ks" 2</t>
  </si>
  <si>
    <t>855010008016</t>
  </si>
  <si>
    <t>TVAROVKA REDUKČNÍ FFR 100-80</t>
  </si>
  <si>
    <t>-1555999204</t>
  </si>
  <si>
    <t>"dle montáže" 2</t>
  </si>
  <si>
    <t>854010000016</t>
  </si>
  <si>
    <t>TVAROVKA OBLOUK 45° 100</t>
  </si>
  <si>
    <t>61520623</t>
  </si>
  <si>
    <t>854310000016</t>
  </si>
  <si>
    <t>TVAROVKA OBLOUK 30° 100</t>
  </si>
  <si>
    <t>-1653589069</t>
  </si>
  <si>
    <t>800010000016</t>
  </si>
  <si>
    <t>PŘÍRUBA SLEPÁ 100</t>
  </si>
  <si>
    <t>216451537</t>
  </si>
  <si>
    <t>857242122</t>
  </si>
  <si>
    <t>Montáž litinových tvarovek jednoosých přírubových otevřený výkop DN 80</t>
  </si>
  <si>
    <t>-1535732946</t>
  </si>
  <si>
    <t>Montáž litinových tvarovek na potrubí litinovém tlakovém jednoosých na potrubí z trub přírubových v otevřeném výkopu, kanálu nebo v šachtě DN 80</t>
  </si>
  <si>
    <t>"přírubové koleno s patkou před hydranty, dle klad. schema" 6</t>
  </si>
  <si>
    <t>504908000016</t>
  </si>
  <si>
    <t>8/8 DÍRY KOLENO PATNÍ PŘÍRUBOVÉ 80 - 8/8 DÍRY</t>
  </si>
  <si>
    <t>482623423</t>
  </si>
  <si>
    <t>"dle montáže" 6</t>
  </si>
  <si>
    <t>891241112</t>
  </si>
  <si>
    <t>Montáž vodovodních šoupátek otevřený výkop DN 80</t>
  </si>
  <si>
    <t>-1958995748</t>
  </si>
  <si>
    <t>Montáž vodovodních armatur na potrubí šoupátek nebo klapek uzavíracích v otevřeném výkopu nebo v šachtách s osazením zemní soupravy (bez poklopů) DN 80</t>
  </si>
  <si>
    <t>"šoupě DN80, dle klad. schéma" 7</t>
  </si>
  <si>
    <t>400208000016</t>
  </si>
  <si>
    <t>ŠOUPĚ E2 PŘÍRUBOVÉ KRÁTKÉ 80</t>
  </si>
  <si>
    <t>-112248232</t>
  </si>
  <si>
    <t>"dle montáže" 7</t>
  </si>
  <si>
    <t>950205010003</t>
  </si>
  <si>
    <t>SOUPRAVA ZEMNÍ TELESKOPICKÁ E2/E3-1,3 -1,8 50-100 (1,3-1,8m)</t>
  </si>
  <si>
    <t>-121054946</t>
  </si>
  <si>
    <t xml:space="preserve">"pro šoupata DN80  dle klad. schéma" 7</t>
  </si>
  <si>
    <t xml:space="preserve">"pro šoupata DN100  dle klad. schéma" 13</t>
  </si>
  <si>
    <t xml:space="preserve">"pro šoupě reduk. DN100/80  dle klad. schéma" 1</t>
  </si>
  <si>
    <t>891261112</t>
  </si>
  <si>
    <t>Montáž vodovodních šoupátek otevřený výkop DN 100</t>
  </si>
  <si>
    <t>190531378</t>
  </si>
  <si>
    <t>Montáž vodovodních armatur na potrubí šoupátek nebo klapek uzavíracích v otevřeném výkopu nebo v šachtách s osazením zemní soupravy (bez poklopů) DN 100</t>
  </si>
  <si>
    <t>"šoupě DN100, dle klad. schéma" 13</t>
  </si>
  <si>
    <t xml:space="preserve">"šoupě reduk. DN100/80  dle klad. schéma" 1</t>
  </si>
  <si>
    <t>400210000016</t>
  </si>
  <si>
    <t>ŠOUPĚ E2 PŘÍRUBOVÉ KRÁTKÉ 100</t>
  </si>
  <si>
    <t>81553248</t>
  </si>
  <si>
    <t>"dle montáže" 13</t>
  </si>
  <si>
    <t>415010008016</t>
  </si>
  <si>
    <t>ŠOUPĚ E2/E3 PŘÍRUBOVÉ REDUKOVANÉ 100/80</t>
  </si>
  <si>
    <t>-452061646</t>
  </si>
  <si>
    <t>891247111</t>
  </si>
  <si>
    <t>Montáž hydrantů podzemních DN 80</t>
  </si>
  <si>
    <t>-969896410</t>
  </si>
  <si>
    <t>Montáž vodovodních armatur na potrubí hydrantů podzemních (bez osazení poklopů) DN 80</t>
  </si>
  <si>
    <t>"hydrant dle klad. schema" 6</t>
  </si>
  <si>
    <t>D49008012516</t>
  </si>
  <si>
    <t>HYDRANT PODZEMNÍ PLNOPRŮTOKOVÝ 80/1,25 m</t>
  </si>
  <si>
    <t>227248686</t>
  </si>
  <si>
    <t>"dle montáže nových hydrantů, dle klad. schema" 6</t>
  </si>
  <si>
    <t>891261811</t>
  </si>
  <si>
    <t>Demontáž vodovodních šoupátek otevřený výkop DN 100</t>
  </si>
  <si>
    <t>-882141854</t>
  </si>
  <si>
    <t>Demontáž vodovodních armatur na potrubí šoupátek nebo klapek uzavíracích v otevřeném výkopu nebo v šachtách DN 100</t>
  </si>
  <si>
    <t>"demontáž šoupat, dle výk. výměr" 3</t>
  </si>
  <si>
    <t>892241111</t>
  </si>
  <si>
    <t>Tlaková zkouška vodou potrubí DN do 80</t>
  </si>
  <si>
    <t>-297129857</t>
  </si>
  <si>
    <t>Tlakové zkoušky vodou na potrubí DN do 80</t>
  </si>
  <si>
    <t>"pro řady A1 a A3, De 90" 6,3+4,52</t>
  </si>
  <si>
    <t>892271111</t>
  </si>
  <si>
    <t>Tlaková zkouška vodou potrubí DN 100 nebo 125</t>
  </si>
  <si>
    <t>83003859</t>
  </si>
  <si>
    <t>Tlakové zkoušky vodou na potrubí DN 100 nebo 125</t>
  </si>
  <si>
    <t>"pro řady A, A2 a A4, De 110, dle výk. výměr" 502,68+4,2+4,3</t>
  </si>
  <si>
    <t>892273122</t>
  </si>
  <si>
    <t>Proplach a dezinfekce vodovodního potrubí DN od 80 do 125</t>
  </si>
  <si>
    <t>1213089359</t>
  </si>
  <si>
    <t>892372111</t>
  </si>
  <si>
    <t>Zabezpečení konců potrubí DN do 300 při tlakových zkouškách vodou</t>
  </si>
  <si>
    <t>-1503562027</t>
  </si>
  <si>
    <t>Tlakové zkoušky vodou zabezpečení konců potrubí při tlakových zkouškách DN do 300</t>
  </si>
  <si>
    <t>"uvažuje se 5x" 5</t>
  </si>
  <si>
    <t>899401112</t>
  </si>
  <si>
    <t>Osazení poklopů uličních litinových šoupátkových</t>
  </si>
  <si>
    <t>-1451245018</t>
  </si>
  <si>
    <t>Osazení poklopů uličních s pevným rámem litinových šoupátkových</t>
  </si>
  <si>
    <t>"dle počtu šoupat" 13+7+1</t>
  </si>
  <si>
    <t>422913520</t>
  </si>
  <si>
    <t>poklop litinový šoupátkový pro zemní soupravy osazení do terénu a do vozovky</t>
  </si>
  <si>
    <t>-1861131453</t>
  </si>
  <si>
    <t>"dle osazení" 21</t>
  </si>
  <si>
    <t>00040504</t>
  </si>
  <si>
    <t>Betonová deska pod poklop - šoupátková</t>
  </si>
  <si>
    <t>-1575510184</t>
  </si>
  <si>
    <t>899401113</t>
  </si>
  <si>
    <t>Osazení poklopů uličních litinových hydrantových</t>
  </si>
  <si>
    <t>-1527547420</t>
  </si>
  <si>
    <t>Osazení poklopů uličních s pevným rámem litinových hydrantových</t>
  </si>
  <si>
    <t>"nové hydranty, dle klad. schema" 6</t>
  </si>
  <si>
    <t>42291452</t>
  </si>
  <si>
    <t>poklop litinový hydrantový DN 80</t>
  </si>
  <si>
    <t>-155189734</t>
  </si>
  <si>
    <t>"dle osazení, nový hydrant" 6</t>
  </si>
  <si>
    <t>000452200</t>
  </si>
  <si>
    <t>Betonová deska pod poklop - hydrantová</t>
  </si>
  <si>
    <t>-1063261958</t>
  </si>
  <si>
    <t>899713111</t>
  </si>
  <si>
    <t>Orientační tabulky na sloupku betonovém nebo ocelovém</t>
  </si>
  <si>
    <t>-1329024871</t>
  </si>
  <si>
    <t>Orientační tabulky na vodovodních a kanalizačních řadech na sloupku ocelovém nebo betonovém</t>
  </si>
  <si>
    <t>pro označení hydrantů a šoupat, montáž na oplocení</t>
  </si>
  <si>
    <t>"dle počtu hnízd hydrantů a šoupat, bere se 11 ks" 11</t>
  </si>
  <si>
    <t>899721111</t>
  </si>
  <si>
    <t>Signalizační vodič DN do 150 mm na potrubí</t>
  </si>
  <si>
    <t>705507658</t>
  </si>
  <si>
    <t>Signalizační vodič na potrubí DN do 150 mm</t>
  </si>
  <si>
    <t>"přičte se dl. vyvedení do poklopů šoupat" 21*1,5</t>
  </si>
  <si>
    <t>dle požadavku správce vodič CY 6 mm2</t>
  </si>
  <si>
    <t>899722113</t>
  </si>
  <si>
    <t>Krytí potrubí z plastů výstražnou fólií z PVC přes 25 do 34cm</t>
  </si>
  <si>
    <t>-1359424892</t>
  </si>
  <si>
    <t>Krytí potrubí z plastů výstražnou fólií z PVC šířky přes 25 do 34 cm</t>
  </si>
  <si>
    <t>899911204</t>
  </si>
  <si>
    <t>Kluzná objímka výšky 15 mm vnějšího průměru potrubí přes 99 mm do 114 mm</t>
  </si>
  <si>
    <t>10304228</t>
  </si>
  <si>
    <t>Kluzné objímky (pojízdná sedla) pro zasunutí potrubí do chráničky výšky 15 mm vnějšího průměru potrubí přes 99 do 114 mm</t>
  </si>
  <si>
    <t>do PE chráničky protlaku, cca po 0.5 m</t>
  </si>
  <si>
    <t>"bere se cca 80 ks objímek do chráničky" 80</t>
  </si>
  <si>
    <t>899913142</t>
  </si>
  <si>
    <t>Uzavírací manžeta chráničky potrubí DN 100 x 200</t>
  </si>
  <si>
    <t>-858805345</t>
  </si>
  <si>
    <t>Koncové uzavírací manžety chrániček DN potrubí x DN chráničky DN 100 x 200</t>
  </si>
  <si>
    <t>"na začátku a konci potrubí protlaku, 2 ks" 2,0</t>
  </si>
  <si>
    <t>1926521482</t>
  </si>
  <si>
    <t>na deponii do 3 km</t>
  </si>
  <si>
    <t>"vybourané potrubí z PE" 0,011</t>
  </si>
  <si>
    <t>"vybouraná šoupata" 0,068</t>
  </si>
  <si>
    <t>1898334143</t>
  </si>
  <si>
    <t>nadeponii do 3 km</t>
  </si>
  <si>
    <t>"vybourané potrubí z PE" 0,011*(3-1)</t>
  </si>
  <si>
    <t>"vybouraná šoupata" 0,068*(3-1)</t>
  </si>
  <si>
    <t>998276101</t>
  </si>
  <si>
    <t>Přesun hmot pro trubní vedení z trub z plastických hmot otevřený výkop</t>
  </si>
  <si>
    <t>-384745524</t>
  </si>
  <si>
    <t>Přesun hmot pro trubní vedení hloubené z trub z plastických hmot nebo sklolaminátových pro vodovody, kanalizace, teplovody, produktovody v otevřeném výkopu dopravní vzdálenost do 15 m</t>
  </si>
  <si>
    <t>302 - Splašková kanalizace</t>
  </si>
  <si>
    <t>-177567322</t>
  </si>
  <si>
    <t>pro přečerpávání spodní vody a splaškových vod</t>
  </si>
  <si>
    <t>"uvažuje se 25 prac. dní po 8 hod" 25*8</t>
  </si>
  <si>
    <t>-1506488110</t>
  </si>
  <si>
    <t>"Pro stoku B dle výkazu výměr" 858,83</t>
  </si>
  <si>
    <t>"Pro odbočné stoky dle výkazu výměr" 60,60</t>
  </si>
  <si>
    <t>1015579821</t>
  </si>
  <si>
    <t>uvažováno 5% z výkopu rýh</t>
  </si>
  <si>
    <t>919,43*0,05</t>
  </si>
  <si>
    <t>663858719</t>
  </si>
  <si>
    <t>"dle výk. výměr" 1906,65</t>
  </si>
  <si>
    <t>-1736810607</t>
  </si>
  <si>
    <t>"dle zřízení" 1906,65</t>
  </si>
  <si>
    <t>-863476317</t>
  </si>
  <si>
    <t>"dle hloubení rýh tř. těž. I" 919,43</t>
  </si>
  <si>
    <t>"odečte se zásyp" -590,823</t>
  </si>
  <si>
    <t>2098556526</t>
  </si>
  <si>
    <t>"dle vodor. přemístění" 328,607*(20-10)</t>
  </si>
  <si>
    <t>708668845</t>
  </si>
  <si>
    <t>"dle vodorovného přemístění" 328,607*1,8</t>
  </si>
  <si>
    <t>-650795464</t>
  </si>
  <si>
    <t>"rýhy dle výk. výměr" 919,43</t>
  </si>
  <si>
    <t>"odečte se obsyp včetně potrubí" -208,244</t>
  </si>
  <si>
    <t>odečte se lože pod potrubí</t>
  </si>
  <si>
    <t>"DN 400" -0,1*1,35*(7-1,5)</t>
  </si>
  <si>
    <t>"De 250" -0,1*1,0*(362,0-9+4,0-0,5+6,5-0,5+6,5-0,5)</t>
  </si>
  <si>
    <t>odečte se sanace zákl. spáry</t>
  </si>
  <si>
    <t>"DN 400" -0,15*1,35*7,0</t>
  </si>
  <si>
    <t>"De 250" -0,15*1,0*(362,0+4,0+6,5+6,5)</t>
  </si>
  <si>
    <t>odečtou se tělesa šachet</t>
  </si>
  <si>
    <t>"DN 1000, prům. hl. 2.03 m" -0,62*0,62*3,14*2,03*10</t>
  </si>
  <si>
    <t>761820191</t>
  </si>
  <si>
    <t xml:space="preserve">0,3 m nad povrch potrubí </t>
  </si>
  <si>
    <t>"výměna potrubí PP DN400" 1,35*(0,45+0,3)*(7,0-1,5)</t>
  </si>
  <si>
    <t>"nové stoky PVC De250" 1,0*(0,25+0,3)*(362,0-9+4,0-0,5+6,5-0,5+6,5-0,5)</t>
  </si>
  <si>
    <t xml:space="preserve">odečte se zemina vytlačená potrubím </t>
  </si>
  <si>
    <t>"výměna potrubí PP DN400" -3,14*0,225*0,225*(7,0-1,5)</t>
  </si>
  <si>
    <t>"nové stoky PVC De250" -3,14*0,125*0,125*(362,0-9+4,0-0,5+6,5-0,5+6,5-0,5)</t>
  </si>
  <si>
    <t>-1834109991</t>
  </si>
  <si>
    <t>"dle obsypání" 189,29*2,0</t>
  </si>
  <si>
    <t>359901211</t>
  </si>
  <si>
    <t>Monitoring stoky jakékoli výšky na nové kanalizaci</t>
  </si>
  <si>
    <t>-1650669494</t>
  </si>
  <si>
    <t>Monitoring stok (kamerový systém) jakékoli výšky nová kanalizace</t>
  </si>
  <si>
    <t>"kamerová prohlídka dle délky stok, dle výk. výměr" 362,0+7+4+6,5+6,5</t>
  </si>
  <si>
    <t>-2030079544</t>
  </si>
  <si>
    <t>"DN 400" 0,15*1,35*7,0</t>
  </si>
  <si>
    <t>"De 250" 0,15*1,0*(362,0+4,0+6,5+6,5)</t>
  </si>
  <si>
    <t>-1893679246</t>
  </si>
  <si>
    <t>lože pod potrubí stok</t>
  </si>
  <si>
    <t>"DN 400" 0,1*1,35*(7-1,5)</t>
  </si>
  <si>
    <t>"De 250" 0,1*1,0*(362,0-9+4,0-0,5+6,5-0,5+6,5-0,5)</t>
  </si>
  <si>
    <t>452112112</t>
  </si>
  <si>
    <t>Osazení betonových prstenců nebo rámů v do 100 mm pod poklopy a mříže</t>
  </si>
  <si>
    <t>-541026864</t>
  </si>
  <si>
    <t>Osazení betonových dílců prstenců nebo rámů pod poklopy a mříže, výšky do 100 mm</t>
  </si>
  <si>
    <t>"dle tabulky šachet" 7+7+6+1</t>
  </si>
  <si>
    <t>59224010</t>
  </si>
  <si>
    <t>prstenec šachtový vyrovnávací betonový 625x100x40mm</t>
  </si>
  <si>
    <t>-787431521</t>
  </si>
  <si>
    <t>"dle tabulky šachet" 1</t>
  </si>
  <si>
    <t>59224011</t>
  </si>
  <si>
    <t>prstenec šachtový vyrovnávací betonový 625x100x60mm</t>
  </si>
  <si>
    <t>1110938619</t>
  </si>
  <si>
    <t>"dle tabulky šachet" 6</t>
  </si>
  <si>
    <t>59224012</t>
  </si>
  <si>
    <t>prstenec šachtový vyrovnávací betonový 625x100x80mm</t>
  </si>
  <si>
    <t>-831506997</t>
  </si>
  <si>
    <t>"dle tabulky šachet" 7</t>
  </si>
  <si>
    <t>59224013</t>
  </si>
  <si>
    <t>prstenec šachtový vyrovnávací betonový 625x100x100mm</t>
  </si>
  <si>
    <t>218153788</t>
  </si>
  <si>
    <t>-656950733</t>
  </si>
  <si>
    <t>odstranění st. potrubí kanalizace z PP DN400 - nahradí se novým</t>
  </si>
  <si>
    <t>"dle výk. výměr" 7,0</t>
  </si>
  <si>
    <t>871363123</t>
  </si>
  <si>
    <t>Montáž kanalizačního potrubí hladkého plnostěnného SN 12 z PVC-U DN 250</t>
  </si>
  <si>
    <t>-1641700783</t>
  </si>
  <si>
    <t>Montáž kanalizačního potrubí z tvrdého PVC-U hladkého plnostěnného tuhost SN 12 DN 250</t>
  </si>
  <si>
    <t>hladké potrubí z PVC-U, De 250, SN 12</t>
  </si>
  <si>
    <t>"hdle výk. výměr bez šachet" 362,0-9+4,0-0,5+6,5-0,5+6,5-0,5</t>
  </si>
  <si>
    <t>"odečte se délka odboček, dle výk. výměr" -15*0,320</t>
  </si>
  <si>
    <t>28611108</t>
  </si>
  <si>
    <t>trubka kanalizační PVC-U plnostěnná jednovrstvá s rázovou odolností DN 250x6000mm SN12</t>
  </si>
  <si>
    <t>-1520345228</t>
  </si>
  <si>
    <t>"dle montáže potrubí" 363,70</t>
  </si>
  <si>
    <t>přičteno ztratné 3.0%</t>
  </si>
  <si>
    <t>363,7*1,03 'Přepočtené koeficientem množství</t>
  </si>
  <si>
    <t>871390420</t>
  </si>
  <si>
    <t>Montáž kanalizačního potrubí korugovaného SN 12 z polypropylenu DN 400</t>
  </si>
  <si>
    <t>-1212815315</t>
  </si>
  <si>
    <t>Montáž kanalizačního potrubí z polypropylenu PP korugovaného nebo žebrovaného SN 12 DN 400</t>
  </si>
  <si>
    <t>"žebrované potrubí z PP DN 400, SN 12, dle výk. výměr" 7,0-1,5</t>
  </si>
  <si>
    <t>"odečte se délka odbočky, dle výk. výměr" -1*0,53</t>
  </si>
  <si>
    <t>28614140</t>
  </si>
  <si>
    <t>trubka kanalizační žebrovaná PP DN 400x5000mm</t>
  </si>
  <si>
    <t>-194826231</t>
  </si>
  <si>
    <t>"dle montáže potrubí" 4,97</t>
  </si>
  <si>
    <t>4,97*1,015 'Přepočtené koeficientem množství</t>
  </si>
  <si>
    <t>877360320</t>
  </si>
  <si>
    <t>Montáž odboček na kanalizačním potrubí z PP nebo tvrdého PVC-U trub hladkých plnostěnných DN 250</t>
  </si>
  <si>
    <t>427041337</t>
  </si>
  <si>
    <t>Montáž tvarovek na kanalizačním plastovém potrubí z PP nebo PVC-U hladkého plnostěnného odboček DN 250</t>
  </si>
  <si>
    <t>"odbočky De 250/De 160 dle výk. výměr" 15</t>
  </si>
  <si>
    <t>28651034</t>
  </si>
  <si>
    <t>odbočka kanalizační PVC-U plnostěnná s rázovou odolností DN 250/160/45°</t>
  </si>
  <si>
    <t>-675837317</t>
  </si>
  <si>
    <t>"dle montáže" 15</t>
  </si>
  <si>
    <t>877390420</t>
  </si>
  <si>
    <t>Montáž odboček na kanalizačním potrubí z PP trub korugovaných DN 400</t>
  </si>
  <si>
    <t>1236172137</t>
  </si>
  <si>
    <t>Montáž tvarovek na kanalizačním plastovém potrubí z PP nebo PVC-U korugovaného nebo žebrovaného odboček DN 400</t>
  </si>
  <si>
    <t>"odbočky DN 400/De 160 dle výk. výměr" 1</t>
  </si>
  <si>
    <t>28617363</t>
  </si>
  <si>
    <t>odbočka kanalizace PP korugované pro KG 45° DN 400/160</t>
  </si>
  <si>
    <t>-425350457</t>
  </si>
  <si>
    <t>877390430</t>
  </si>
  <si>
    <t>Montáž spojek na kanalizačním potrubí z PP trub korugovaných DN 400</t>
  </si>
  <si>
    <t>994219703</t>
  </si>
  <si>
    <t>Montáž tvarovek na kanalizačním plastovém potrubí z PP nebo PVC-U korugovaného nebo žebrovaného spojek nebo redukcí DN 400</t>
  </si>
  <si>
    <t>"pro propojení potrubí, 1 ks" 1</t>
  </si>
  <si>
    <t>28654626</t>
  </si>
  <si>
    <t>spojka dvouhrdlá kanalizační PP korugovaná DN 400</t>
  </si>
  <si>
    <t>-1420681924</t>
  </si>
  <si>
    <t>"dle montáže, pro žebrované potrubí" 1</t>
  </si>
  <si>
    <t>892362121</t>
  </si>
  <si>
    <t>Tlaková zkouška vzduchem potrubí DN 250 těsnícím vakem ucpávkovým</t>
  </si>
  <si>
    <t>úsek</t>
  </si>
  <si>
    <t>-1858096867</t>
  </si>
  <si>
    <t>Tlakové zkoušky vzduchem těsnícími vaky ucpávkovými DN 250</t>
  </si>
  <si>
    <t>"včetně ucpávek přípojek, 13 úseků" 13</t>
  </si>
  <si>
    <t>892392121</t>
  </si>
  <si>
    <t>Tlaková zkouška vzduchem potrubí DN 400 těsnícím vakem ucpávkovým</t>
  </si>
  <si>
    <t>713381365</t>
  </si>
  <si>
    <t>Tlakové zkoušky vzduchem těsnícími vaky ucpávkovými DN 400</t>
  </si>
  <si>
    <t>"včetně ucpávek přípojek, 2 úseky" 2</t>
  </si>
  <si>
    <t>890431851</t>
  </si>
  <si>
    <t>Bourání šachet z prefabrikovaných skruží strojně obestavěného prostoru přes 1,5 do 3 m3</t>
  </si>
  <si>
    <t>366484226</t>
  </si>
  <si>
    <t>Bourání šachet a jímek strojně velikosti obestavěného prostoru přes 1,5 do 3 m3 z prefabrikovaných skruží</t>
  </si>
  <si>
    <t>vybourání stávající šachty na jednotné kanalizaci</t>
  </si>
  <si>
    <t>"bere se cca 3.0 m3/šachtu" 1*3,0</t>
  </si>
  <si>
    <t>894411121</t>
  </si>
  <si>
    <t>Zřízení šachet kanalizačních z betonových dílců na potrubí DN přes 200 do 300 dno beton tř. C 25/30</t>
  </si>
  <si>
    <t>-1253220963</t>
  </si>
  <si>
    <t>Zřízení šachet kanalizačních z betonových dílců výšky vstupu do 1,50 m s obložením dna betonem tř. C 25/30, na potrubí DN přes 200 do 300</t>
  </si>
  <si>
    <t>"revizních prefa. šachet, dle výk. výměr" 10</t>
  </si>
  <si>
    <t>"odečte se šachta SŠ1" -1</t>
  </si>
  <si>
    <t>894411131</t>
  </si>
  <si>
    <t>Zřízení šachet kanalizačních z betonových dílců na potrubí DN přes 300 do 400 dno beton tř. C 25/30</t>
  </si>
  <si>
    <t>-1850599463</t>
  </si>
  <si>
    <t>Zřízení šachet kanalizačních z betonových dílců výšky vstupu do 1,50 m s obložením dna betonem tř. C 25/30, na potrubí DN přes 300 do 400</t>
  </si>
  <si>
    <t xml:space="preserve">"šachta SŠ1, dle výk. výměr a  tab. šachet" 1</t>
  </si>
  <si>
    <t>59224038</t>
  </si>
  <si>
    <t>dno betonové šachtové DN 400 betonový žlab i nástupnice 100x88,5x23cm</t>
  </si>
  <si>
    <t>1986101658</t>
  </si>
  <si>
    <t>uvažovat na potrubí z PP, DN 400</t>
  </si>
  <si>
    <t>"SŠ1 dle tab. šachet" 1</t>
  </si>
  <si>
    <t>59224029w</t>
  </si>
  <si>
    <t>dno betonové šachtové DN 300 betonový žlab i nástupnice 100x68,5x15cm</t>
  </si>
  <si>
    <t>-287061825</t>
  </si>
  <si>
    <t>uvažovat na potrubí z PVC, De 250</t>
  </si>
  <si>
    <t>"dle tabulky šachet" 9</t>
  </si>
  <si>
    <t>59224066</t>
  </si>
  <si>
    <t>skruž betonová DN 1000x250 PS 100x25x12cm</t>
  </si>
  <si>
    <t>476956820</t>
  </si>
  <si>
    <t>"dle tab. šachet" 7</t>
  </si>
  <si>
    <t>59224068</t>
  </si>
  <si>
    <t>skruž betonová DN 1000x500 100x50x12cm</t>
  </si>
  <si>
    <t>748482445</t>
  </si>
  <si>
    <t>"dle tab. šachet" 2</t>
  </si>
  <si>
    <t>59224069</t>
  </si>
  <si>
    <t>skruž betonová DN 1000x1000 100x100x12cm</t>
  </si>
  <si>
    <t>-62807895</t>
  </si>
  <si>
    <t>"dle tab. šachet" 5</t>
  </si>
  <si>
    <t>59224056</t>
  </si>
  <si>
    <t>konus betonové šachty DN 1000 kanalizační 100x62,5x67cm kapsové stupadlo</t>
  </si>
  <si>
    <t>-1342720986</t>
  </si>
  <si>
    <t>"dle tab. šachet" 10</t>
  </si>
  <si>
    <t>899103211</t>
  </si>
  <si>
    <t>Demontáž poklopů litinových nebo ocelových včetně rámů hmotnosti přes 100 do 150 kg</t>
  </si>
  <si>
    <t>-615401534</t>
  </si>
  <si>
    <t>Demontáž poklopů litinových a ocelových včetně rámů, hmotnosti jednotlivě přes 100 do 150 Kg</t>
  </si>
  <si>
    <t>"dle bourání kan. šachet, dle výk. výměr" 1,0</t>
  </si>
  <si>
    <t>899104112</t>
  </si>
  <si>
    <t>Osazení poklopů litinových, ocelových nebo železobetonových včetně rámů pro třídu zatížení D400, E600</t>
  </si>
  <si>
    <t>Osazení poklopů šachtových litinových, ocelových nebo železobetonových včetně rámů pro třídu zatížení D400, E600</t>
  </si>
  <si>
    <t>"poklopy revizních šachet dle tabulky poklopů" 10</t>
  </si>
  <si>
    <t>uvažovat osazení samonivelačních rámů a poklopů s logem města</t>
  </si>
  <si>
    <t>55241033</t>
  </si>
  <si>
    <t>poklop šachtový litinový kruhový DN 600 bez ventilace tř D400 v samonivelačním rámu pro intenzivní provoz</t>
  </si>
  <si>
    <t>-1239823366</t>
  </si>
  <si>
    <t>"dle osazení" 10</t>
  </si>
  <si>
    <t>uvažovat samonivelační poklopy s logem Města Třeboň</t>
  </si>
  <si>
    <t>poklopy poptat u společnosti Městská vodohospodářská s.r.o.</t>
  </si>
  <si>
    <t>775992964</t>
  </si>
  <si>
    <t>odvoz na recyklační centrum do 20 km</t>
  </si>
  <si>
    <t>"vybourané šachty" 1,80</t>
  </si>
  <si>
    <t>-830024374</t>
  </si>
  <si>
    <t>"vybourané šachty" 1,80*(20-1)</t>
  </si>
  <si>
    <t>-162748657</t>
  </si>
  <si>
    <t>"vybourané potrubí z PP" 0,21</t>
  </si>
  <si>
    <t>"demontované poklopy" 0,15</t>
  </si>
  <si>
    <t>-1991118477</t>
  </si>
  <si>
    <t>"vybourané potrubí z PP" 0,21*(3-1)</t>
  </si>
  <si>
    <t>"demontované poklopy" 0,15*(3-1)</t>
  </si>
  <si>
    <t>997221862</t>
  </si>
  <si>
    <t>Poplatek za uložení na recyklační skládce (skládkovné) stavebního odpadu z armovaného betonu pod kódem 17 01 01</t>
  </si>
  <si>
    <t>2016634689</t>
  </si>
  <si>
    <t>Poplatek za uložení stavebního odpadu na recyklační skládce (skládkovné) z armovaného betonu zatříděného do Katalogu odpadů pod kódem 17 01 01</t>
  </si>
  <si>
    <t>303 - Dešťová kanalizace</t>
  </si>
  <si>
    <t>pro přečerpávání spodní vody a deštové vody</t>
  </si>
  <si>
    <t>"uvažuje se 30 prac. dní po 8 hod" 30*8</t>
  </si>
  <si>
    <t>131251100</t>
  </si>
  <si>
    <t>Hloubení jam nezapažených v hornině třídy těžitelnosti I skupiny 3 objem do 20 m3 strojně</t>
  </si>
  <si>
    <t>911942006</t>
  </si>
  <si>
    <t>Hloubení nezapažených jam a zářezů strojně s urovnáním dna do předepsaného profilu a spádu v hornině třídy těžitelnosti I skupiny 3 do 20 m3</t>
  </si>
  <si>
    <t>Pro odláždění vyústění dešťové kanalizace dl. z lomového kamene</t>
  </si>
  <si>
    <t>"hl. 0.3 m, dle výk. výměr" 0,3*4,70</t>
  </si>
  <si>
    <t>"Pro sběrače dle výkazu výměr" 575,14+23,69</t>
  </si>
  <si>
    <t>598,83*0,05</t>
  </si>
  <si>
    <t>-1903223914</t>
  </si>
  <si>
    <t>"dle výk. výměr" 285,69</t>
  </si>
  <si>
    <t>"dle výk. výměr" 991,87</t>
  </si>
  <si>
    <t>-1633451640</t>
  </si>
  <si>
    <t>"dle zřízení" 285,69</t>
  </si>
  <si>
    <t>"dle zřízení" 991,87</t>
  </si>
  <si>
    <t>"dle hloubení rýh tř. těž. I" 598,83</t>
  </si>
  <si>
    <t>"dle hloubení jam tř. těž. I" 1,41</t>
  </si>
  <si>
    <t>"odečte se zásyp" -310,316</t>
  </si>
  <si>
    <t>"dle vodor. přemístění" 289,924*(20-10)</t>
  </si>
  <si>
    <t>"dle vodorovného přemístění" 289,924*1,8</t>
  </si>
  <si>
    <t>"rýhy dle výk. výměr" 598,83</t>
  </si>
  <si>
    <t>"odečte se obsyp včetně potrubí" -194,603</t>
  </si>
  <si>
    <t>odečte se lože pod potrubí sběrače</t>
  </si>
  <si>
    <t>"DN 250" -0,1*1,0*(82,3-2,0+7,4-0,5+3,3-0,5+3,2-0,5+7,3-0,5)</t>
  </si>
  <si>
    <t>"DN 300" -0,1*1,05*(110,0-3,0+74,0-2,0)</t>
  </si>
  <si>
    <t>"DN 400" -0,1*1,35*(18,5-2,1)</t>
  </si>
  <si>
    <t>"DN 250" -0,15*1,0*(82,3+7,4+3,3+3,2+7,3)</t>
  </si>
  <si>
    <t>"DN 300" -0,15*1,05*(110,0+74,0)</t>
  </si>
  <si>
    <t>"DN 400" -0,15*1,0*18,5</t>
  </si>
  <si>
    <t>"DN 1000, prům. hl. 1.56 m" -0,62*0,62*3,14*1,56*8</t>
  </si>
  <si>
    <t xml:space="preserve">"DN 600,  hl. 1.58 m" -0,35*0,35*3,14*1,58*1</t>
  </si>
  <si>
    <t>0,3 m nad povrch potrubí z PP</t>
  </si>
  <si>
    <t>"DN 250" 1,0*(0,28+0,3)*(82,3-2,0+7,4-0,5+3,3-0,5+3,2-0,5+7,3-0,5)</t>
  </si>
  <si>
    <t>"DN 300" 1,05*(0,34+0,3)*(110,0-3,0+74,0-2,0)</t>
  </si>
  <si>
    <t>"DN 400" 1,35*(0,45+0,3)*(18,5-2,1)</t>
  </si>
  <si>
    <t>odečte se zemina vytlačená potrubím z PP</t>
  </si>
  <si>
    <t>"DN 250" -3,14*0,14*0,14*(82,3-2,0+7,4-0,5+3,3-0,5+3,2-0,5+7,3-0,5)</t>
  </si>
  <si>
    <t>"DN 300" -3,14*0,17*0,17*(110,0-3,0+74,0-2,0)</t>
  </si>
  <si>
    <t>"DN 400" -3,14*0,225*0,225*(18,5-2,1)</t>
  </si>
  <si>
    <t>"dle obsypání" 169,628*2,0</t>
  </si>
  <si>
    <t>"kamerová prohlídka dle délky sběračů" 210,80-1+74,0+7,4+3,3+3,2+7,3</t>
  </si>
  <si>
    <t>-1112293074</t>
  </si>
  <si>
    <t>"lože pod dlažbu z lomového kamene tl. 100 mm, dle výk. výměr" 4,70</t>
  </si>
  <si>
    <t>z betonu C 20/25 XF3</t>
  </si>
  <si>
    <t>"DN 250" 0,15*1,0*(82,3+7,4+3,3+3,2+7,3)</t>
  </si>
  <si>
    <t>"DN 300" 0,15*1,05*(110,0+74,0)</t>
  </si>
  <si>
    <t>"DN 400" 0,15*1,0*18,5</t>
  </si>
  <si>
    <t>-1570011901</t>
  </si>
  <si>
    <t>lože pod potrubí sběrače C</t>
  </si>
  <si>
    <t>"DN 250" 0,1*1,0*(82,3-2,0+7,4-0,5+3,3-0,5+3,2-0,5+7,3-0,5)</t>
  </si>
  <si>
    <t>"DN 300" 0,1*1,05*(110,0-3,0+74,0-2,0)</t>
  </si>
  <si>
    <t>"DN 400" 0,1*1,35*(18,5-2,1)</t>
  </si>
  <si>
    <t>186560795</t>
  </si>
  <si>
    <t>"dle tabulky šachet" 2+7+3+1</t>
  </si>
  <si>
    <t>628617350</t>
  </si>
  <si>
    <t>445648223</t>
  </si>
  <si>
    <t>"dle tabulky šachet" 3</t>
  </si>
  <si>
    <t>-2076473726</t>
  </si>
  <si>
    <t>-212405065</t>
  </si>
  <si>
    <t>"dle tabulky šachet" 2</t>
  </si>
  <si>
    <t>1769124463</t>
  </si>
  <si>
    <t>"dlažba z lomového kamene tl. 200 mm, dle výk. výměr" 4,70</t>
  </si>
  <si>
    <t>včetně spárování</t>
  </si>
  <si>
    <t>871360420</t>
  </si>
  <si>
    <t>Montáž kanalizačního potrubí korugovaného SN 12 z polypropylenu DN 250</t>
  </si>
  <si>
    <t>-169822561</t>
  </si>
  <si>
    <t>Montáž kanalizačního potrubí z polypropylenu PP korugovaného nebo žebrovaného SN 12 DN 250</t>
  </si>
  <si>
    <t>"korugované potrubí z PP DN 250, dle výk. výměr" 82,3-2,0+7,4-0,5+3,3-0,5+3,2-0,5+7,3-0,5</t>
  </si>
  <si>
    <t>"odečte se délka odboček" -(1+1)*0,34</t>
  </si>
  <si>
    <t>28617268</t>
  </si>
  <si>
    <t>trubka kanalizační PP korugovaná DN 250x6000mm SN12</t>
  </si>
  <si>
    <t>478278627</t>
  </si>
  <si>
    <t>"dle montáže potrubí" 98,82</t>
  </si>
  <si>
    <t>98,82*1,015 'Přepočtené koeficientem množství</t>
  </si>
  <si>
    <t>871370420</t>
  </si>
  <si>
    <t>Montáž kanalizačního potrubí korugovaného SN 12 z polypropylenu DN 300</t>
  </si>
  <si>
    <t>98994250</t>
  </si>
  <si>
    <t>Montáž kanalizačního potrubí z polypropylenu PP korugovaného nebo žebrovaného SN 12 DN 300</t>
  </si>
  <si>
    <t>"korugované potrubí z PP DN 300, dle výk. výměr" 110,0-3,0+74,0-2,0</t>
  </si>
  <si>
    <t>"odečte se délka odboček" -9*0,34</t>
  </si>
  <si>
    <t>28617269</t>
  </si>
  <si>
    <t>trubka kanalizační PP korugovaná DN 300x6000mm SN12</t>
  </si>
  <si>
    <t>1363232576</t>
  </si>
  <si>
    <t>"dle montáže potrubí" 175,94</t>
  </si>
  <si>
    <t>175,94*1,015 'Přepočtené koeficientem množství</t>
  </si>
  <si>
    <t>801967863</t>
  </si>
  <si>
    <t>"korugované potrubí z PP DN 400, dle výk. výměr" 18,5-2,1</t>
  </si>
  <si>
    <t>28617270</t>
  </si>
  <si>
    <t>trubka kanalizační PP korugovaná DN 400x6000mm SN12</t>
  </si>
  <si>
    <t>1334448189</t>
  </si>
  <si>
    <t>"dle montáže potrubí" 16,4</t>
  </si>
  <si>
    <t>16,4*1,015 'Přepočtené koeficientem množství</t>
  </si>
  <si>
    <t>877360420</t>
  </si>
  <si>
    <t>Montáž odboček na kanalizačním potrubí z PP trub korugovaných DN 250</t>
  </si>
  <si>
    <t>-552253369</t>
  </si>
  <si>
    <t>Montáž tvarovek na kanalizačním plastovém potrubí z PP nebo PVC-U korugovaného nebo žebrovaného odboček DN 250</t>
  </si>
  <si>
    <t>"odbočky DN 250/De 160 dle výk. výměr" 1</t>
  </si>
  <si>
    <t>"odbočky DN 250/De 200 dle výk. výměr" 1</t>
  </si>
  <si>
    <t>28617361</t>
  </si>
  <si>
    <t>odbočka kanalizace PP korugované pro KG 45° DN 250/160</t>
  </si>
  <si>
    <t>1241020473</t>
  </si>
  <si>
    <t>28617367</t>
  </si>
  <si>
    <t>odbočka kanalizace PP korugované pro KG 45° DN 250/200</t>
  </si>
  <si>
    <t>-672013181</t>
  </si>
  <si>
    <t>877370420</t>
  </si>
  <si>
    <t>Montáž odboček na kanalizačním potrubí z PP trub korugovaných DN 300</t>
  </si>
  <si>
    <t>213203290</t>
  </si>
  <si>
    <t>Montáž tvarovek na kanalizačním plastovém potrubí z PP nebo PVC-U korugovaného nebo žebrovaného odboček DN 300</t>
  </si>
  <si>
    <t>"odbočky DN 300/De 160 dle výk. výměr" 9</t>
  </si>
  <si>
    <t>28617362</t>
  </si>
  <si>
    <t>odbočka kanalizace PP korugované pro KG 45° DN 300/160</t>
  </si>
  <si>
    <t>-1406537896</t>
  </si>
  <si>
    <t>"dle montáže" 9</t>
  </si>
  <si>
    <t>-1570496779</t>
  </si>
  <si>
    <t>vybourání stávající šachty u domu č.p. 1262</t>
  </si>
  <si>
    <t>"dle výk. výměr, bere se cca 2.0 m3/šachtu" 1*2,0</t>
  </si>
  <si>
    <t>-1932352710</t>
  </si>
  <si>
    <t>"včetně ucpávek přípojek, 6 úseků" 6</t>
  </si>
  <si>
    <t>892372121</t>
  </si>
  <si>
    <t>Tlaková zkouška vzduchem potrubí DN 300 těsnícím vakem ucpávkovým</t>
  </si>
  <si>
    <t>-148158877</t>
  </si>
  <si>
    <t>Tlakové zkoušky vzduchem těsnícími vaky ucpávkovými DN 300</t>
  </si>
  <si>
    <t>"včetně ucpávek přípojek5 úseků" 5</t>
  </si>
  <si>
    <t>36037144</t>
  </si>
  <si>
    <t>-232064726</t>
  </si>
  <si>
    <t xml:space="preserve">"pro bet. prefa šachty, dle výk. výměr a  tab. šachet" 1</t>
  </si>
  <si>
    <t xml:space="preserve">"pro bet. prefa šachty, dle výk. výměr a  tab. šachet" 8-1</t>
  </si>
  <si>
    <t>0224029w</t>
  </si>
  <si>
    <t>-144627590</t>
  </si>
  <si>
    <t>dle tab. šachet uvažovat dno 1000x685</t>
  </si>
  <si>
    <t>"dle tab. šachet" 1</t>
  </si>
  <si>
    <t>59224029</t>
  </si>
  <si>
    <t>dno betonové šachtové DN 300 betonový žlab i nástupnice 100x78,5x15cm</t>
  </si>
  <si>
    <t>1922696903</t>
  </si>
  <si>
    <t>dle tab. šachet uvažovat dno 1000x785</t>
  </si>
  <si>
    <t>753112631</t>
  </si>
  <si>
    <t>dle tab. šachet uvažovat dno 1000x885</t>
  </si>
  <si>
    <t>59224047</t>
  </si>
  <si>
    <t>dno betonové šachtové DN 600 betonový žlab i nástupnice 100x108,5x23cm</t>
  </si>
  <si>
    <t>406648599</t>
  </si>
  <si>
    <t>dle tab. šachet uvažovat dno 1000x1085</t>
  </si>
  <si>
    <t>000592241300</t>
  </si>
  <si>
    <t>Přechod. desky tl. 90+120mm AP-M 1000/625x270Z</t>
  </si>
  <si>
    <t>ks</t>
  </si>
  <si>
    <t>326585210</t>
  </si>
  <si>
    <t>894812329</t>
  </si>
  <si>
    <t>Revizní a čistící šachta z PP typ DN 600/400 šachtové dno průtočné</t>
  </si>
  <si>
    <t>-1402527844</t>
  </si>
  <si>
    <t>Revizní a čistící šachta z polypropylenu PP pro hladké trouby DN 600 šachtové dno (DN šachty / DN trubního vedení) DN 600/400 průtočné</t>
  </si>
  <si>
    <t>"pro revizní šachtu z PP, DN600, dle výk. výměr" 1</t>
  </si>
  <si>
    <t>894812332</t>
  </si>
  <si>
    <t>Revizní a čistící šachta z PP DN 600 šachtová roura korugovaná světlé hloubky 2000 mm</t>
  </si>
  <si>
    <t>-1549800431</t>
  </si>
  <si>
    <t>Revizní a čistící šachta z polypropylenu PP pro hladké trouby DN 600 roura šachtová korugovaná, světlé hloubky 2 000 mm</t>
  </si>
  <si>
    <t>894812339</t>
  </si>
  <si>
    <t>Příplatek k rourám revizní a čistící šachty z PP DN 600 za uříznutí šachtové roury</t>
  </si>
  <si>
    <t>1931465412</t>
  </si>
  <si>
    <t>Revizní a čistící šachta z polypropylenu PP pro hladké trouby DN 600 Příplatek k cenám 2331 - 2334 za uříznutí šachtové roury</t>
  </si>
  <si>
    <t>894812356</t>
  </si>
  <si>
    <t>Revizní a čistící šachta z PP DN 600 poklop litinový pro třídu zatížení B125 s betonovým prstencem</t>
  </si>
  <si>
    <t>367141127</t>
  </si>
  <si>
    <t>Revizní a čistící šachta z polypropylenu PP pro hladké trouby DN 600 poklop (mříž) litinový pro třídu zatížení B125 s betonovým prstencem</t>
  </si>
  <si>
    <t>69357662</t>
  </si>
  <si>
    <t>"poklopy revizních šachet dle tabulky poklopů" 8</t>
  </si>
  <si>
    <t>"dle osazení" 8</t>
  </si>
  <si>
    <t>966008113</t>
  </si>
  <si>
    <t>Bourání trubního propustku DN přes 500 do 800</t>
  </si>
  <si>
    <t>-833745088</t>
  </si>
  <si>
    <t>Bourání trubního propustku s odklizením a uložením vybouraného materiálu na skládku na vzdálenost do 3 m nebo s naložením na dopravní prostředek z trub betonových nebo železobetonových DN přes 500 do 800 mm</t>
  </si>
  <si>
    <t>"odstranění potrubí propustku DN600, dle výk. výměr" 22,7</t>
  </si>
  <si>
    <t>966008311</t>
  </si>
  <si>
    <t>Bourání čela trubního propustku z betonu železového</t>
  </si>
  <si>
    <t>-1741391710</t>
  </si>
  <si>
    <t>Bourání trubního propustku s odklizením a uložením vybouraného materiálu na skládku na vzdálenost do 3 m nebo s naložením na dopravní prostředek čela z betonu železového</t>
  </si>
  <si>
    <t>"bourání čel propustku dle výk. výměr" 1,92</t>
  </si>
  <si>
    <t>-632171557</t>
  </si>
  <si>
    <t>"vybouraná čela propustku" 4,608</t>
  </si>
  <si>
    <t>"vybourané šachty" 1,20</t>
  </si>
  <si>
    <t>371355160</t>
  </si>
  <si>
    <t>"vybouraná čela propustku" 4,608*(20-1)</t>
  </si>
  <si>
    <t>"vybourané šachty" 1,20*(20-1)</t>
  </si>
  <si>
    <t>-228485100</t>
  </si>
  <si>
    <t>"vybourané potrubí propustku" 46,649</t>
  </si>
  <si>
    <t>1277737018</t>
  </si>
  <si>
    <t>"vybourané potrubí propustku" 46,649*(20-1)</t>
  </si>
  <si>
    <t>1646877218</t>
  </si>
  <si>
    <t>304 - Vodovodní a kanalizační přípojky</t>
  </si>
  <si>
    <t>Soupis:</t>
  </si>
  <si>
    <t>304a - Vodovodní přípojky</t>
  </si>
  <si>
    <t>115101201</t>
  </si>
  <si>
    <t>Čerpání vody na dopravní výšku do 10 m průměrný přítok do 500 l/min</t>
  </si>
  <si>
    <t>939611231</t>
  </si>
  <si>
    <t>Čerpání vody na dopravní výšku do 10 m s uvažovaným průměrným přítokem do 500 l/min</t>
  </si>
  <si>
    <t>"uvažuje se 10 prac. dní po 8 hod" 10*8</t>
  </si>
  <si>
    <t>132254204</t>
  </si>
  <si>
    <t>Hloubení zapažených rýh š do 2000 mm v hornině třídy těžitelnosti I skupiny 3 objem do 500 m3</t>
  </si>
  <si>
    <t>2138435432</t>
  </si>
  <si>
    <t>Hloubení zapažených rýh šířky přes 800 do 2 000 mm strojně s urovnáním dna do předepsaného profilu a spádu v hornině třídy těžitelnosti I skupiny 3 přes 100 do 500 m3</t>
  </si>
  <si>
    <t>"Pro vodovodní přípojky dle výkazu výměr z úrovně silniční pláně" 111,44</t>
  </si>
  <si>
    <t>třídu těžitelnosti vykazovat dle skutečnosti</t>
  </si>
  <si>
    <t>720923250</t>
  </si>
  <si>
    <t>uvažováno 10% z výkopu rýh</t>
  </si>
  <si>
    <t>"dle hloubení rýh" 111,44*0,1</t>
  </si>
  <si>
    <t>-1360357044</t>
  </si>
  <si>
    <t>plocha pažení rýh vodovodních přípojek</t>
  </si>
  <si>
    <t>"dle výk. výměr" 278,6</t>
  </si>
  <si>
    <t>-1471698305</t>
  </si>
  <si>
    <t>"dle zřízení" 278,6</t>
  </si>
  <si>
    <t>398153329</t>
  </si>
  <si>
    <t>"dle hloubení rýh tř. těž. I" 111,44</t>
  </si>
  <si>
    <t>"odečte se zásyp" -64,825</t>
  </si>
  <si>
    <t>1874548166</t>
  </si>
  <si>
    <t>"dle vodor. přemístění" 46,615*(20-10)</t>
  </si>
  <si>
    <t>-850673370</t>
  </si>
  <si>
    <t>"dle vodor. přemístění" 46,615*1,8</t>
  </si>
  <si>
    <t>965969141</t>
  </si>
  <si>
    <t>"výkop rýh" 111,44</t>
  </si>
  <si>
    <t>"odečte se obsyp včetně potrubí" -26,715</t>
  </si>
  <si>
    <t>odečte se lože pod potrubí vodovodních přípojek</t>
  </si>
  <si>
    <t>-0,1*0,8*(80,90+18,60)</t>
  </si>
  <si>
    <t>-0,15*0,8*(80,90+18,60)</t>
  </si>
  <si>
    <t>-2068067809</t>
  </si>
  <si>
    <t>0,3 m nad povrch potrubí vodovodních přípojek</t>
  </si>
  <si>
    <t>"De32" 0,8*0,33*80,90</t>
  </si>
  <si>
    <t>"De63" 0,8*0,36*18,60</t>
  </si>
  <si>
    <t>1575933097</t>
  </si>
  <si>
    <t>"pro obsyp" 26,715*2,0</t>
  </si>
  <si>
    <t>-545660314</t>
  </si>
  <si>
    <t>0,15*0,8*(80,90+18,60)</t>
  </si>
  <si>
    <t>1881853034</t>
  </si>
  <si>
    <t xml:space="preserve"> lože pod potrubí vodovodních přípojek</t>
  </si>
  <si>
    <t>0,1*0,8*(80,90+18,60)</t>
  </si>
  <si>
    <t>871161141</t>
  </si>
  <si>
    <t>Montáž potrubí z PE100 RC SDR 11 otevřený výkop svařovaných na tupo d 32 x 3,0 mm</t>
  </si>
  <si>
    <t>1347876920</t>
  </si>
  <si>
    <t>Montáž vodovodního potrubí z polyetylenu PE100 RC v otevřeném výkopu svařovaných na tupo SDR 11/PN16 d 32 x 3,0 mm</t>
  </si>
  <si>
    <t>"vodovodní přípojky De32, dle výk. výměr" 80,90</t>
  </si>
  <si>
    <t>28613110</t>
  </si>
  <si>
    <t>potrubí vodovodní jednovrstvé PE100 RC PN 16 SDR11 32x3,0mm</t>
  </si>
  <si>
    <t>-1100640635</t>
  </si>
  <si>
    <t>"dle montáže, přičteno ztratné 1.5%" 80,90</t>
  </si>
  <si>
    <t>80,9*1,015 'Přepočtené koeficientem množství</t>
  </si>
  <si>
    <t>871211141</t>
  </si>
  <si>
    <t>Montáž potrubí z PE100 RC SDR 11 otevřený výkop svařovaných na tupo d 63 x 5,8 mm</t>
  </si>
  <si>
    <t>1693451732</t>
  </si>
  <si>
    <t>Montáž vodovodního potrubí z polyetylenu PE100 RC v otevřeném výkopu svařovaných na tupo SDR 11/PN16 d 63 x 5,8 mm</t>
  </si>
  <si>
    <t>"vodovodní přípojky De63, dle výk. výměr" 18,60</t>
  </si>
  <si>
    <t>28613113</t>
  </si>
  <si>
    <t>potrubí vodovodní jednovrstvé PE100 RC PN 16 SDR11 63x5,8mm</t>
  </si>
  <si>
    <t>402910220</t>
  </si>
  <si>
    <t>"dle montáže, přičteno ztratné 1.5%" 18,60</t>
  </si>
  <si>
    <t>18,6*1,015 'Přepočtené koeficientem množství</t>
  </si>
  <si>
    <t>879171111</t>
  </si>
  <si>
    <t>Montáž vodovodní přípojky na potrubí DN 32</t>
  </si>
  <si>
    <t>1422396945</t>
  </si>
  <si>
    <t>Montáž napojení vodovodní přípojky v otevřeném výkopu DN 32</t>
  </si>
  <si>
    <t>uvažuje se pro napojení přípojek De32 na stávající potrubí</t>
  </si>
  <si>
    <t>včetně dodání tvarovek pro napojení</t>
  </si>
  <si>
    <t>"dle výk. výměr" 4,0</t>
  </si>
  <si>
    <t>879221111</t>
  </si>
  <si>
    <t>Montáž vodovodní přípojky na potrubí DN 63</t>
  </si>
  <si>
    <t>1581590555</t>
  </si>
  <si>
    <t>Montáž napojení vodovodní přípojky v otevřeném výkopu DN 63</t>
  </si>
  <si>
    <t>uvažuje se pro napojení přípojek De63 na stávající potrubí</t>
  </si>
  <si>
    <t>"dle výk. výměr" 1,0</t>
  </si>
  <si>
    <t>891269111</t>
  </si>
  <si>
    <t>Montáž navrtávacích pasů na potrubí z jakýchkoli trub DN 100</t>
  </si>
  <si>
    <t>-1662283106</t>
  </si>
  <si>
    <t>Montáž vodovodních armatur na potrubí navrtávacích pasů s ventilem Jt 1 MPa, na potrubí z trub litinových, ocelových nebo plastických hmot DN 100</t>
  </si>
  <si>
    <t>"dle počtu vodovod. přípojek dle výk. výměr na potrubí PE, De 110" 15+1</t>
  </si>
  <si>
    <t>532011003400</t>
  </si>
  <si>
    <t>PAS NAVRTÁVACÍ UZAVÍRACÍ - HAKU ZAK 110/34</t>
  </si>
  <si>
    <t>1426551952</t>
  </si>
  <si>
    <t>navrtávací pas pro potrubí z plastů</t>
  </si>
  <si>
    <t>"dle počtu přípojek De32 dle výk. výměr" 15</t>
  </si>
  <si>
    <t>532011004600</t>
  </si>
  <si>
    <t>PAS NAVRTÁVACÍ UZAVÍRACÍ - HAKU ZAK 110/46</t>
  </si>
  <si>
    <t>-2012147403</t>
  </si>
  <si>
    <t>"dle počtu přípojek De63 dle výk. výměr" 1</t>
  </si>
  <si>
    <t>281003203416</t>
  </si>
  <si>
    <t>ŠOUPÁTKO ISO-ZAK GGG 32/34</t>
  </si>
  <si>
    <t>398120555</t>
  </si>
  <si>
    <t>"dle počtu vodovodních přípojek De32 dle výk. výměr" 15</t>
  </si>
  <si>
    <t>281006304616</t>
  </si>
  <si>
    <t>ŠOUPÁTKO ISO-ZAK GGG 63/46</t>
  </si>
  <si>
    <t>1862462142</t>
  </si>
  <si>
    <t>"dle počtu vodovodních přípojek De63 dle výk. výměr" 1</t>
  </si>
  <si>
    <t>960113018004</t>
  </si>
  <si>
    <t>SOUPRAVA ZEMNÍ TELESKOPICKÁ DOM. ŠOUPÁTKA-1,3-1,8 3/4"-2" (1,3-1,8m)</t>
  </si>
  <si>
    <t>-1854607300</t>
  </si>
  <si>
    <t>"dle počtu vodovodních přípojek dle výk. výměr" 15+1</t>
  </si>
  <si>
    <t>892233122</t>
  </si>
  <si>
    <t>Proplach a dezinfekce vodovodního potrubí DN od 40 do 70</t>
  </si>
  <si>
    <t>-560370471</t>
  </si>
  <si>
    <t>"vodovod. přípojky dle výkazu výměr" 80,9+18,6</t>
  </si>
  <si>
    <t>-1965602793</t>
  </si>
  <si>
    <t>899401111</t>
  </si>
  <si>
    <t>Osazení poklopů uličních litinových ventilových</t>
  </si>
  <si>
    <t>353461410</t>
  </si>
  <si>
    <t>Osazení poklopů uličních s pevným rámem litinových ventilových</t>
  </si>
  <si>
    <t>"dle počtu vodovod. přípojek dle výk. výměr" 15+1</t>
  </si>
  <si>
    <t>42291402</t>
  </si>
  <si>
    <t>poklop litinový ventilový</t>
  </si>
  <si>
    <t>682111216</t>
  </si>
  <si>
    <t>"dle osazení" 15+1</t>
  </si>
  <si>
    <t>56230636</t>
  </si>
  <si>
    <t>deska podkladová uličního poklopu plastového ventilkového a šoupatového</t>
  </si>
  <si>
    <t>1309275424</t>
  </si>
  <si>
    <t>827084966</t>
  </si>
  <si>
    <t>použije se vodič přůřezu 6 mm2</t>
  </si>
  <si>
    <t>"pro vodovod. přípojky dle výk. výměr" 80,90+(15*1,6)+18,60+(1*1,6)</t>
  </si>
  <si>
    <t>včetně vytažení do krycích hrnců a poklopů</t>
  </si>
  <si>
    <t>2064036089</t>
  </si>
  <si>
    <t>304b - Kanalizační splaškové přípojky</t>
  </si>
  <si>
    <t>"uvažuje se 7 prac. dní po 8 hod" 7*8</t>
  </si>
  <si>
    <t>"Pro kanalizační splaškové přípojky dle výkazu výměr z úrovně pláně" 144,50</t>
  </si>
  <si>
    <t>"dle hloubení rýh" 144,50*0,1</t>
  </si>
  <si>
    <t>plocha pažení rýh kanalizačních splaškových přípojek</t>
  </si>
  <si>
    <t>"dle výk. výměr" 321,10</t>
  </si>
  <si>
    <t>"dle zřízení" 321,1</t>
  </si>
  <si>
    <t>"dle hloubení rýh tř. těž. I" 144,50</t>
  </si>
  <si>
    <t>"odečte se zásyp" -90,504</t>
  </si>
  <si>
    <t>"dle vodor. přemístění" 53,996*(20-10)</t>
  </si>
  <si>
    <t>"dle vodor. přemístění" 53,996*1,8</t>
  </si>
  <si>
    <t>"výkop rýh" 144,50</t>
  </si>
  <si>
    <t>"odečte se obsyp včetně potrubí" -34,983</t>
  </si>
  <si>
    <t>odečte se lože pod potrubí kanalizačních přípojek</t>
  </si>
  <si>
    <t>"De160" -0,1*0,90*84,50</t>
  </si>
  <si>
    <t>-0,15*0,90*84,50</t>
  </si>
  <si>
    <t>175111101</t>
  </si>
  <si>
    <t>Obsypání potrubí ručně sypaninou bez prohození, uloženou do 3 m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</si>
  <si>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</si>
  <si>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0,3 m nad povrch potrubí kanalizačních přípojek</t>
  </si>
  <si>
    <t>"De160" 0,9*0,46*84,5</t>
  </si>
  <si>
    <t>"De160" -3,14*0,08*0,08*84,5</t>
  </si>
  <si>
    <t>"pro obsyp" 33,285*2,0</t>
  </si>
  <si>
    <t>-1481823183</t>
  </si>
  <si>
    <t>"De160" 0,15*0,90*84,50</t>
  </si>
  <si>
    <t>lože pod potrubí kanalizačních přípojek</t>
  </si>
  <si>
    <t>"De160" 0,1*0,90*84,50</t>
  </si>
  <si>
    <t>1166710704</t>
  </si>
  <si>
    <t>"potrubí přípojek z PVC, De160, dle výk. výměr" 84,50</t>
  </si>
  <si>
    <t>-1306348676</t>
  </si>
  <si>
    <t>"dle montáže, přičteno ztratné 3.0%" 84,50</t>
  </si>
  <si>
    <t>84,5*1,03 'Přepočtené koeficientem množství</t>
  </si>
  <si>
    <t>-82967304</t>
  </si>
  <si>
    <t>dle počtu splaškových přípojek De 160, bere se 1ks/přípojku a odbočku</t>
  </si>
  <si>
    <t>"dle výk. výměr" 16,0-1,0</t>
  </si>
  <si>
    <t>-1182079404</t>
  </si>
  <si>
    <t>877310330</t>
  </si>
  <si>
    <t>Montáž spojek na kanalizačním potrubí z PP nebo tvrdého PVC-U trub hladkých plnostěnných DN 150</t>
  </si>
  <si>
    <t>-1693711916</t>
  </si>
  <si>
    <t>Montáž tvarovek na kanalizačním plastovém potrubí z PP nebo PVC-U hladkého plnostěnného spojek nebo redukcí DN 150</t>
  </si>
  <si>
    <t>"pro přepojení na stávající přípojky, berou se 3ks" 3</t>
  </si>
  <si>
    <t>28651073</t>
  </si>
  <si>
    <t>přesuvka kanalizační PVC-U plnostěnná s rázovou odolností DN 160</t>
  </si>
  <si>
    <t>286752815</t>
  </si>
  <si>
    <t>304c - Kanalizační dešťové přípojky</t>
  </si>
  <si>
    <t>"uvažuje se 6 prac. dní po 8 hod" 6*8</t>
  </si>
  <si>
    <t>"Pro kanalizační dešťové přípojky dle výkazu výměr z úrovně silniční pláně" 110,59</t>
  </si>
  <si>
    <t>"dle hloubení rýh" 110,59*0,1</t>
  </si>
  <si>
    <t>plocha pažení rýh kanalizačních přípojek</t>
  </si>
  <si>
    <t>"dle výk. výměr" 245,76</t>
  </si>
  <si>
    <t>"dle zřízení" 245,76</t>
  </si>
  <si>
    <t>"dle hloubení rýh tř. těž. I" 110,59</t>
  </si>
  <si>
    <t>"odečte se zásyp" -61,220</t>
  </si>
  <si>
    <t>"dle vodor. přemístění" 49,37*(20-10)</t>
  </si>
  <si>
    <t>"dle vodor. přemístění" 49,37*1,8</t>
  </si>
  <si>
    <t>"výkop rýh" 110,59</t>
  </si>
  <si>
    <t>"odečte se obsyp včetně potrubí" -32,09</t>
  </si>
  <si>
    <t>"De160" -0,1*0,90*68,60</t>
  </si>
  <si>
    <t>"De200" -0,1*0,90*8,20</t>
  </si>
  <si>
    <t>"De160" -0,15*0,90*68,60</t>
  </si>
  <si>
    <t>"De200" -0,15*0,90*8,20</t>
  </si>
  <si>
    <t>"De160" 0,9*0,46*68,60</t>
  </si>
  <si>
    <t>"De200" 0,9*0,50*8,20</t>
  </si>
  <si>
    <t>"De160" -3,14*0,08*0,08*68,60</t>
  </si>
  <si>
    <t>"De200" -3,14*0,1*0,1*8,20</t>
  </si>
  <si>
    <t>"pro obsyp" 30,454*2,0</t>
  </si>
  <si>
    <t>1463012080</t>
  </si>
  <si>
    <t>"De160" 0,15*0,90*68,60</t>
  </si>
  <si>
    <t>"De200" 0,15*0,90*8,20</t>
  </si>
  <si>
    <t>"De160" 0,1*0,90*68,60</t>
  </si>
  <si>
    <t>"De200" 0,1*0,90*8,20</t>
  </si>
  <si>
    <t>"potrubí přípojek z PVC, De160, dle výk. výměr" 68,60</t>
  </si>
  <si>
    <t>"dle montáže, přičteno ztratné 3.0%" 68,60</t>
  </si>
  <si>
    <t>68,6*1,03 'Přepočtené koeficientem množství</t>
  </si>
  <si>
    <t>1075168100</t>
  </si>
  <si>
    <t>"potrubí přípojek z PVC, De200, dle výk. výměr" 8,20</t>
  </si>
  <si>
    <t>-1235250447</t>
  </si>
  <si>
    <t>"dle montáže, přičteno ztratné 3.0%" 8,20</t>
  </si>
  <si>
    <t>8,2*1,03 'Přepočtené koeficientem množství</t>
  </si>
  <si>
    <t>dle počtu přípojek De 160, bere se 1ks/přípojku</t>
  </si>
  <si>
    <t>"dle výk. výměr" 12-2</t>
  </si>
  <si>
    <t>"dle montáže" 10,0</t>
  </si>
  <si>
    <t>402106480</t>
  </si>
  <si>
    <t>185460385</t>
  </si>
  <si>
    <t>401 - Veřejné osvětlení</t>
  </si>
  <si>
    <t>Ing.Jakub Kašparů</t>
  </si>
  <si>
    <t>PSV - Práce a dodávky PSV</t>
  </si>
  <si>
    <t xml:space="preserve">    741 - Elektroinstalace - silnoproud</t>
  </si>
  <si>
    <t xml:space="preserve">    21-M - Elektromontáže</t>
  </si>
  <si>
    <t xml:space="preserve">    46-M - Zemní práce při extr.mont.pracích</t>
  </si>
  <si>
    <t xml:space="preserve">      997 - Přesun sutě</t>
  </si>
  <si>
    <t>PSV</t>
  </si>
  <si>
    <t>Práce a dodávky PSV</t>
  </si>
  <si>
    <t>741</t>
  </si>
  <si>
    <t>Elektroinstalace - silnoproud</t>
  </si>
  <si>
    <t>460791112</t>
  </si>
  <si>
    <t>Montáž trubek ochranných plastových uložených volně do rýhy tuhých D přes 32 do 50 mm</t>
  </si>
  <si>
    <t>Montáž trubek ochranných uložených volně do rýhy plastových tuhých, vnitřního průměru přes 32 do 50 mm</t>
  </si>
  <si>
    <t>"kabelová chránička, 50/41 mm" 524,0</t>
  </si>
  <si>
    <t>34571351</t>
  </si>
  <si>
    <t>trubka elektroinstalační ohebná dvouplášťová korugovaná HDPE (chránička) D 40/50mm</t>
  </si>
  <si>
    <t>"dle montáže" 524,0</t>
  </si>
  <si>
    <t>460791114</t>
  </si>
  <si>
    <t>Montáž trubek ochranných plastových uložených volně do rýhy tuhých D přes 90 do 110 mm</t>
  </si>
  <si>
    <t>Montáž trubek ochranných uložených volně do rýhy plastových tuhých, vnitřního průměru přes 90 do 110 mm</t>
  </si>
  <si>
    <t>"kabelová chránička De110 " 28,4</t>
  </si>
  <si>
    <t>34571365</t>
  </si>
  <si>
    <t>trubka elektroinstalační HDPE tuhá dvouplášťová korugovaná D 94/110mm</t>
  </si>
  <si>
    <t>"dle montáže" 28,4</t>
  </si>
  <si>
    <t>741132303</t>
  </si>
  <si>
    <t>Ukončení kabelů nebo vodičů do 1 kV koncovkou ucpávkovou do 4 žil průměru 20 mm jednoduchý nástavec</t>
  </si>
  <si>
    <t>2020405754</t>
  </si>
  <si>
    <t>Ukončení kabelů nebo vodičů koncovkou nebo s vývodkou ucpávkovou do 4 žil s jednoduchým nástavcem průměru 20 mm</t>
  </si>
  <si>
    <t>"dle výk. výměr 2 ks" 2</t>
  </si>
  <si>
    <t>35436314</t>
  </si>
  <si>
    <t>hlava rozdělovací smršťovaná přímá do 1kV SKE 4f/1+2 kabel 12-32mm/průřez 1,5-35mm</t>
  </si>
  <si>
    <t>1515310095</t>
  </si>
  <si>
    <t>"dle ukočení" 2</t>
  </si>
  <si>
    <t>21-M</t>
  </si>
  <si>
    <t>Elektromontáže</t>
  </si>
  <si>
    <t>210203902</t>
  </si>
  <si>
    <t>Montáž svítidel LED se zapojením vodičů průmyslových nebo venkovních na sloupek parkový</t>
  </si>
  <si>
    <t>"svítidla VO, LED 20 W, 11 ks" 11,0</t>
  </si>
  <si>
    <t>34774021w</t>
  </si>
  <si>
    <t>svítidlo parkové na sloupek LED IP66 do 30W do 3000lm</t>
  </si>
  <si>
    <t>256</t>
  </si>
  <si>
    <t>"LED 20W, dle montáže, viz. TZ a výpočet osvětlení" 11,0</t>
  </si>
  <si>
    <t>210204011</t>
  </si>
  <si>
    <t>Montáž stožárů osvětlení ocelových samostatně stojících délky do 12 m</t>
  </si>
  <si>
    <t>Montáž stožárů osvětlení samostatně stojících ocelových, délky do 12 m</t>
  </si>
  <si>
    <t>"stožárů VO, žárově zinkovaných, dle sit. 11 ks" 11</t>
  </si>
  <si>
    <t>31674067</t>
  </si>
  <si>
    <t>stožár osvětlovací sadový Pz 133/89/60 v 6,0m</t>
  </si>
  <si>
    <t>942816962</t>
  </si>
  <si>
    <t>"dle montáže" 11</t>
  </si>
  <si>
    <t>210204202</t>
  </si>
  <si>
    <t>Montáž elektrovýzbroje stožárů osvětlení 2 okruhy</t>
  </si>
  <si>
    <t>"dle počtu stožárů VO" 11</t>
  </si>
  <si>
    <t>ELST2951</t>
  </si>
  <si>
    <t>SR st.rozvodnice SR721-14/N Al,CU universální</t>
  </si>
  <si>
    <t>-1148283388</t>
  </si>
  <si>
    <t>210220022</t>
  </si>
  <si>
    <t>Montáž uzemňovacího vedení vodičů FeZn pomocí svorek v zemi drátem průměru do 10 mm ve městské zástavbě</t>
  </si>
  <si>
    <t>Montáž uzemňovacího vedení s upevněním, propojením a připojením pomocí svorek v zemi s izolací spojů vodičů FeZn drátem nebo lanem průměru do 10 mm v městské zástavbě</t>
  </si>
  <si>
    <t>"drát FeZn 10 mm, 546.0 m" 546</t>
  </si>
  <si>
    <t>včetně montáže smršťovací bužírky zemnění, 11 ks</t>
  </si>
  <si>
    <t>1561082</t>
  </si>
  <si>
    <t>smršťovací bužírka HSD-T2 1,6/0,8 C 88861000</t>
  </si>
  <si>
    <t>"uvažuje se 11 ks" 11</t>
  </si>
  <si>
    <t>35441073</t>
  </si>
  <si>
    <t>drát D 10mm FeZn</t>
  </si>
  <si>
    <t>"dle montáže" 546</t>
  </si>
  <si>
    <t>210220301</t>
  </si>
  <si>
    <t>Montáž svorek hromosvodných se 2 šrouby</t>
  </si>
  <si>
    <t>Montáž hromosvodného vedení svorek se 2 šrouby</t>
  </si>
  <si>
    <t>"svorka hromosvodní typ SR02, 33 ks" 33</t>
  </si>
  <si>
    <t>35441996</t>
  </si>
  <si>
    <t>svorka odbočovací a spojovací pro spojování kruhových a páskových vodičů, FeZn</t>
  </si>
  <si>
    <t>"dle montáže" 33</t>
  </si>
  <si>
    <t>210812011</t>
  </si>
  <si>
    <t>Montáž kabelu Cu plného nebo laněného do 1 kV žíly 3x1,5 až 6 mm2 (např. CYKY) bez ukončení uloženého volně nebo v liště</t>
  </si>
  <si>
    <t>Montáž izolovaných kabelů měděných do 1 kV bez ukončení plných nebo laněných kulatých (např. CYKY, CHKE-R) uložených volně nebo v liště počtu a průřezu žil 3x1,5 až 6 mm2</t>
  </si>
  <si>
    <t>"dle výk.výměr, 66.0 m" 66</t>
  </si>
  <si>
    <t>34111030</t>
  </si>
  <si>
    <t>kabel instalační jádro Cu plné izolace PVC plášť PVC 450/750V (CYKY) 3x1,5mm2</t>
  </si>
  <si>
    <t>"kabel CYKY 3C x 1.5 mm2, dle montáže" 66</t>
  </si>
  <si>
    <t>210812033</t>
  </si>
  <si>
    <t>Montáž kabelu Cu plného nebo laněného do 1 kV žíly 4x6 až 10 mm2 (např. CYKY) bez ukončení uloženého volně nebo v liště</t>
  </si>
  <si>
    <t>Montáž izolovaných kabelů měděných do 1 kV bez ukončení plných nebo laněných kulatých (např. CYKY, CHKE-R) uložených volně nebo v liště počtu a průřezu žil 4x6 až 10 mm2</t>
  </si>
  <si>
    <t>"dle výk.výměr, 568.0 m" 568</t>
  </si>
  <si>
    <t>34111076</t>
  </si>
  <si>
    <t>kabel instalační jádro Cu plné izolace PVC plášť PVC 450/750V (CYKY) 4x10mm2</t>
  </si>
  <si>
    <t>"kabel CYKY 4 x 10 mm2, dle montáže" 568</t>
  </si>
  <si>
    <t>210100097</t>
  </si>
  <si>
    <t>Ukončení vodičů na svorkovnici s otevřením a uzavřením krytu včetně zapojení průřezu žíly do 4 mm2</t>
  </si>
  <si>
    <t>Ukončení vodičů izolovaných s označením a zapojením na svorkovnici s otevřením a uzavřením krytu průřezu žíly do 4 mm2</t>
  </si>
  <si>
    <t>"dle výk.výměr, 24 ks" 24</t>
  </si>
  <si>
    <t>210950201</t>
  </si>
  <si>
    <t>Příplatek na zatahování kabelů hmotnosti do 0,75 kg do tvárnicových tras a kolektorů</t>
  </si>
  <si>
    <t>Ostatní práce při montáži vodičů, šňůr a kabelů Příplatek k cenám za zatahování kabelů do tvárnicových tras s komorami nebo do kolektorů hmotnosti kabelů do 0,75 kg</t>
  </si>
  <si>
    <t>"příplatek za zatažení kabelu do chráničky, dle délky chrániček" 524,0+28,4</t>
  </si>
  <si>
    <t>2109102.R</t>
  </si>
  <si>
    <t>Připojení kabelu ze sloupu do skříně SP200</t>
  </si>
  <si>
    <t>"dle výk.výměr" 1</t>
  </si>
  <si>
    <t>2109103.R</t>
  </si>
  <si>
    <t>Zatažení a připojení do stávajícího stožáru</t>
  </si>
  <si>
    <t xml:space="preserve">"dle výk.výměr do D1, 1 kus" 1 </t>
  </si>
  <si>
    <t>3411001.M</t>
  </si>
  <si>
    <t>Podružný materiál</t>
  </si>
  <si>
    <t>210280002</t>
  </si>
  <si>
    <t>Zkoušky a prohlídky el rozvodů a zařízení celková prohlídka pro objem montážních prací přes 100 do 500 tis Kč</t>
  </si>
  <si>
    <t>Zkoušky a prohlídky elektrických rozvodů a zařízení celková prohlídka, zkoušení, měření a vyhotovení revizní zprávy pro objem montážních prací přes 100 do 500 tisíc Kč</t>
  </si>
  <si>
    <t>"revize dle výk.výměr" 1</t>
  </si>
  <si>
    <t>46-M</t>
  </si>
  <si>
    <t>Zemní práce při extr.mont.pracích</t>
  </si>
  <si>
    <t>460010024</t>
  </si>
  <si>
    <t>Vytyčení trasy vedení kabelového podzemního v zastavěném prostoru</t>
  </si>
  <si>
    <t>km</t>
  </si>
  <si>
    <t>Vytyčení trasy vedení kabelového (podzemního) v zastavěném prostoru</t>
  </si>
  <si>
    <t>"dle výk.výměr" 0,52360</t>
  </si>
  <si>
    <t>460131113</t>
  </si>
  <si>
    <t>Hloubení nezapažených jam při elektromontážích ručně v hornině tř I skupiny 3</t>
  </si>
  <si>
    <t>Hloubení jam ručně včetně urovnání dna s přemístěním výkopku do vzdálenosti 3 m od okraje jámy nebo s naložením na dopravní prostředek v hornině třídy těžitelnosti I skupiny 3</t>
  </si>
  <si>
    <t>"pro stožáry, dle výk.výměr" 2,75+2,75+0,77</t>
  </si>
  <si>
    <t>460080013</t>
  </si>
  <si>
    <t>Základové konstrukce při elektromontážích z monolitického betonu tř. C 12/15</t>
  </si>
  <si>
    <t>Základové konstrukce základ bez bednění do rostlé zeminy z monolitického betonu tř. C 12/15</t>
  </si>
  <si>
    <t>"dle hloubení jam" 2,75</t>
  </si>
  <si>
    <t>vč.osazení stožárového pouzdra</t>
  </si>
  <si>
    <t>OSM.225010</t>
  </si>
  <si>
    <t>KGEM trouba DN315x7,7/1000 SN4 EN 13476-2</t>
  </si>
  <si>
    <t>1861443442</t>
  </si>
  <si>
    <t>"pouzdrový základ pro stožár VO" 11</t>
  </si>
  <si>
    <t>460371111</t>
  </si>
  <si>
    <t>Naložení výkopku při elektromontážích ručně z hornin třídy I skupiny 1 až 3</t>
  </si>
  <si>
    <t>Naložení výkopku ručně z hornin třídy těžitelnosti I skupiny 1 až 3</t>
  </si>
  <si>
    <t>"naložení přebytečné zeminy</t>
  </si>
  <si>
    <t>"ze základových šachet pro stožáry</t>
  </si>
  <si>
    <t>2,75+0,77</t>
  </si>
  <si>
    <t>"z rýh místo pískového lože</t>
  </si>
  <si>
    <t>0,5*0,1*456,0</t>
  </si>
  <si>
    <t>460161222</t>
  </si>
  <si>
    <t>Hloubení kabelových rýh ručně š 50 cm hl 30 cm v hornině tř I skupiny 3</t>
  </si>
  <si>
    <t>Hloubení kabelových rýh ručně včetně urovnání dna s přemístěním výkopku do vzdálenosti 3 m od okraje jámy nebo s naložením na dopravní prostředek šířky 50 cm hloubky 30 cm v hornině třídy těžitelnosti I skupiny 3</t>
  </si>
  <si>
    <t>"dle výk.výměr" 429,0</t>
  </si>
  <si>
    <t>uvažovat obsazenou trasu</t>
  </si>
  <si>
    <t>460171323</t>
  </si>
  <si>
    <t>Hloubení kabelových nezapažených rýh strojně š 50 cm hl 120 cm v hornině tř II skupiny 4</t>
  </si>
  <si>
    <t>Hloubení kabelových rýh strojně včetně urovnání dna s přemístěním výkopku do vzdálenosti 3 m od okraje jámy nebo s naložením na dopravní prostředek šířky 50 cm hloubky 120 cm v hornině třídy těžitelnosti II skupiny 4</t>
  </si>
  <si>
    <t>"dle výk.výměr" 27,0</t>
  </si>
  <si>
    <t>460391123</t>
  </si>
  <si>
    <t>Zásyp jam při elektromontážích ručně se zhutněním z hornin třídy I skupiny 3</t>
  </si>
  <si>
    <t>-1030460655</t>
  </si>
  <si>
    <t>Zásyp jam ručně s uložením výkopku ve vrstvách a úpravou povrchu s přemístění sypaniny ze vzdálenosti do 10 m se zhutněním z horniny třídy těžitelnosti I skupiny 3</t>
  </si>
  <si>
    <t>"zásyp jam, dle výk. výměr 2.75 m3" 2,75</t>
  </si>
  <si>
    <t>460661112</t>
  </si>
  <si>
    <t>Kabelové lože z písku pro kabely nn bez zakrytí š lože přes 35 do 50 cm</t>
  </si>
  <si>
    <t>2062133900</t>
  </si>
  <si>
    <t>Kabelové lože z písku včetně podsypu, zhutnění a urovnání povrchu pro kabely nn bez zakrytí, šířky přes 35 do 50 cm</t>
  </si>
  <si>
    <t>pískové kabelové lože včetně dodávky písku</t>
  </si>
  <si>
    <t>"kabelové lože tl. 0.1 m, š. 0.50 m, dle výk.výměr" 456,0</t>
  </si>
  <si>
    <t>460451222</t>
  </si>
  <si>
    <t>Zásyp kabelových rýh strojně se zhutněním š 50 cm hl 20 cm z horniny tř I skupiny 3</t>
  </si>
  <si>
    <t>Zásyp kabelových rýh strojně s přemístěním sypaniny ze vzdálenosti do 10 m, s uložením výkopku ve vrstvách včetně zhutnění a urovnání povrchu šířky 50 cm hloubky 20 cm z horniny třídy těžitelnosti I skupiny 3</t>
  </si>
  <si>
    <t>"dle hloubení rýh" 429,0</t>
  </si>
  <si>
    <t>460451323</t>
  </si>
  <si>
    <t>Zásyp kabelových rýh strojně se zhutněním š 50 cm hl 110 cm z horniny tř II skupiny 4</t>
  </si>
  <si>
    <t>2092446379</t>
  </si>
  <si>
    <t>Zásyp kabelových rýh strojně s přemístěním sypaniny ze vzdálenosti do 10 m, s uložením výkopku ve vrstvách včetně zhutnění a urovnání povrchu šířky 50 cm hloubky 110 cm z horniny třídy těžitelnosti II skupiny 4</t>
  </si>
  <si>
    <t>"dle hloubení rýh" 27,0</t>
  </si>
  <si>
    <t>460671113</t>
  </si>
  <si>
    <t>Výstražná fólie pro krytí kabelů šířky přes 25 do 34 cm</t>
  </si>
  <si>
    <t>Výstražné prvky pro krytí kabelů včetně vyrovnání povrchu rýhy, rozvinutí a uložení fólie, šířky přes 25 do 35 cm</t>
  </si>
  <si>
    <t>"dle celkové délky kabel. rýh, dle výk.výměr" 429,0+27,0</t>
  </si>
  <si>
    <t>460341113</t>
  </si>
  <si>
    <t>Vodorovné přemístění horniny jakékoliv třídy dopravními prostředky při elektromontážích přes 500 do 1000 m</t>
  </si>
  <si>
    <t>Vodorovné přemístění (odvoz) horniny dopravními prostředky včetně složení, bez naložení a rozprostření jakékoliv třídy, na vzdálenost přes 500 do 1000 m</t>
  </si>
  <si>
    <t>přebytečná zemina z výkopů, těž. sk. 3</t>
  </si>
  <si>
    <t>uvažován odvoz na skládku do 20 km</t>
  </si>
  <si>
    <t>"dle nakládání" 26,32</t>
  </si>
  <si>
    <t>460341121</t>
  </si>
  <si>
    <t>Příplatek k vodorovnému přemístění horniny dopravními prostředky při elektromontážích za každých dalších i započatých 1000 m</t>
  </si>
  <si>
    <t>Vodorovné přemístění (odvoz) horniny dopravními prostředky včetně složení, bez naložení a rozprostření jakékoliv třídy, na vzdálenost Příplatek k ceně -1113 za každých dalších i započatých 1000 m</t>
  </si>
  <si>
    <t>"dle vodor. přemístění" 26,32*(20-1)</t>
  </si>
  <si>
    <t>460361121</t>
  </si>
  <si>
    <t>Poplatek za uložení zeminy na recyklační skládce (skládkovné) kód odpadu 17 05 04</t>
  </si>
  <si>
    <t>-1954300586</t>
  </si>
  <si>
    <t>Poplatek (skládkovné) za uložení zeminy na recyklační skládce zatříděné do Katalogu odpadů pod kódem 17 05 04</t>
  </si>
  <si>
    <t>"dle vodorovného přemístění" 26,32*1,8</t>
  </si>
  <si>
    <t>Recyklační centrum Lumos Jivno</t>
  </si>
  <si>
    <t>460581131</t>
  </si>
  <si>
    <t>Uvedení nezpevněného terénu do původního stavu v místě dočasného uložení výkopku s vyhrabáním, srovnáním a částečným dosetím trávy</t>
  </si>
  <si>
    <t>-660189945</t>
  </si>
  <si>
    <t>Úprava terénu uvedení nezpevněného terénu do původního stavu v místě dočasného uložení výkopku s vyhrabáním, srovnáním a částečným dosetím trávy</t>
  </si>
  <si>
    <t>Provizorní úprava terénu</t>
  </si>
  <si>
    <t>dle celková délky a šířky kabelových rýh</t>
  </si>
  <si>
    <t>"dle výk. výměr" 228,0</t>
  </si>
  <si>
    <t>460905111</t>
  </si>
  <si>
    <t>Montáž kompaktního plastového pilíře pro rozvod nn samostatného š do 38 cm (např. SP100, SS100, ER112)</t>
  </si>
  <si>
    <t>-1205319924</t>
  </si>
  <si>
    <t>Montáž kompaktního plastového pilíře pro rozvod nn samostatného šířky do 38 cm (např. SP100, SS100, ER112)</t>
  </si>
  <si>
    <t>"skříň přípojková SP100, 1 ks" 1</t>
  </si>
  <si>
    <t>"skříň přípojková SP200, 1 ks" 1</t>
  </si>
  <si>
    <t>35711802</t>
  </si>
  <si>
    <t>skříň přípojková kompaktní pilíř celoplastové provedení výzbroj 1x sada pojistkové spodky nožové velikosti 00 (SP100/NKP1P)</t>
  </si>
  <si>
    <t>1349172776</t>
  </si>
  <si>
    <t>"dle montáže" 1,0</t>
  </si>
  <si>
    <t>35711804</t>
  </si>
  <si>
    <t>skříň přípojková kompaktní pilíř celoplastové provedení výzbroj 2x sada pojistkové spodky nožové velikosti 00 (SP200/NKP1P)</t>
  </si>
  <si>
    <t>-902323792</t>
  </si>
  <si>
    <t>482479401</t>
  </si>
  <si>
    <t>Na deponii stavebníka do 1 km</t>
  </si>
  <si>
    <t>"demontované stožáry se svítidly, cca 0,25t/ ks" 0,25*4</t>
  </si>
  <si>
    <t>O009</t>
  </si>
  <si>
    <t>S2 - Demontáž stáv. ocel.stožáru s výložníkem a svítidlem VO vč.bet.patky</t>
  </si>
  <si>
    <t>972828770</t>
  </si>
  <si>
    <t>"uvažovány 4 ks stožárů" 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</si>
</sst>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1211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MK ul. Sídliště v úseku od silnice III/15512 po REPROGEN v Třeboni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Třeboň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17. 7. 2025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Třeboň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WAY project s.r.o.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ROUND(AG95+SUM(AG96:AG100)+AG104,2)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ROUND(AS95+SUM(AS96:AS100)+AS104,2)</f>
        <v>0</v>
      </c>
      <c r="AT94" s="115">
        <f>ROUND(SUM(AV94:AW94),2)</f>
        <v>0</v>
      </c>
      <c r="AU94" s="116">
        <f>ROUND(AU95+SUM(AU96:AU100)+AU104,5)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ROUND(AZ95+SUM(AZ96:AZ100)+AZ104,2)</f>
        <v>0</v>
      </c>
      <c r="BA94" s="115">
        <f>ROUND(BA95+SUM(BA96:BA100)+BA104,2)</f>
        <v>0</v>
      </c>
      <c r="BB94" s="115">
        <f>ROUND(BB95+SUM(BB96:BB100)+BB104,2)</f>
        <v>0</v>
      </c>
      <c r="BC94" s="115">
        <f>ROUND(BC95+SUM(BC96:BC100)+BC104,2)</f>
        <v>0</v>
      </c>
      <c r="BD94" s="117">
        <f>ROUND(BD95+SUM(BD96:BD100)+BD104,2)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16.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'02 - Ostatní a vedlejší n...'!J30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'02 - Ostatní a vedlejší n...'!P123</f>
        <v>0</v>
      </c>
      <c r="AV95" s="129">
        <f>'02 - Ostatní a vedlejší n...'!J33</f>
        <v>0</v>
      </c>
      <c r="AW95" s="129">
        <f>'02 - Ostatní a vedlejší n...'!J34</f>
        <v>0</v>
      </c>
      <c r="AX95" s="129">
        <f>'02 - Ostatní a vedlejší n...'!J35</f>
        <v>0</v>
      </c>
      <c r="AY95" s="129">
        <f>'02 - Ostatní a vedlejší n...'!J36</f>
        <v>0</v>
      </c>
      <c r="AZ95" s="129">
        <f>'02 - Ostatní a vedlejší n...'!F33</f>
        <v>0</v>
      </c>
      <c r="BA95" s="129">
        <f>'02 - Ostatní a vedlejší n...'!F34</f>
        <v>0</v>
      </c>
      <c r="BB95" s="129">
        <f>'02 - Ostatní a vedlejší n...'!F35</f>
        <v>0</v>
      </c>
      <c r="BC95" s="129">
        <f>'02 - Ostatní a vedlejší n...'!F36</f>
        <v>0</v>
      </c>
      <c r="BD95" s="131">
        <f>'02 - Ostatní a vedlejší n...'!F37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7" customFormat="1" ht="16.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'101 - Místní komunikace'!J30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28">
        <v>0</v>
      </c>
      <c r="AT96" s="129">
        <f>ROUND(SUM(AV96:AW96),2)</f>
        <v>0</v>
      </c>
      <c r="AU96" s="130">
        <f>'101 - Místní komunikace'!P129</f>
        <v>0</v>
      </c>
      <c r="AV96" s="129">
        <f>'101 - Místní komunikace'!J33</f>
        <v>0</v>
      </c>
      <c r="AW96" s="129">
        <f>'101 - Místní komunikace'!J34</f>
        <v>0</v>
      </c>
      <c r="AX96" s="129">
        <f>'101 - Místní komunikace'!J35</f>
        <v>0</v>
      </c>
      <c r="AY96" s="129">
        <f>'101 - Místní komunikace'!J36</f>
        <v>0</v>
      </c>
      <c r="AZ96" s="129">
        <f>'101 - Místní komunikace'!F33</f>
        <v>0</v>
      </c>
      <c r="BA96" s="129">
        <f>'101 - Místní komunikace'!F34</f>
        <v>0</v>
      </c>
      <c r="BB96" s="129">
        <f>'101 - Místní komunikace'!F35</f>
        <v>0</v>
      </c>
      <c r="BC96" s="129">
        <f>'101 - Místní komunikace'!F36</f>
        <v>0</v>
      </c>
      <c r="BD96" s="131">
        <f>'101 - Místní komunikace'!F37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91</v>
      </c>
      <c r="CM96" s="132" t="s">
        <v>87</v>
      </c>
    </row>
    <row r="97" s="7" customFormat="1" ht="16.5" customHeight="1">
      <c r="A97" s="120" t="s">
        <v>81</v>
      </c>
      <c r="B97" s="121"/>
      <c r="C97" s="122"/>
      <c r="D97" s="123" t="s">
        <v>92</v>
      </c>
      <c r="E97" s="123"/>
      <c r="F97" s="123"/>
      <c r="G97" s="123"/>
      <c r="H97" s="123"/>
      <c r="I97" s="124"/>
      <c r="J97" s="123" t="s">
        <v>93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'301 - Vodovod'!J30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84</v>
      </c>
      <c r="AR97" s="127"/>
      <c r="AS97" s="128">
        <v>0</v>
      </c>
      <c r="AT97" s="129">
        <f>ROUND(SUM(AV97:AW97),2)</f>
        <v>0</v>
      </c>
      <c r="AU97" s="130">
        <f>'301 - Vodovod'!P122</f>
        <v>0</v>
      </c>
      <c r="AV97" s="129">
        <f>'301 - Vodovod'!J33</f>
        <v>0</v>
      </c>
      <c r="AW97" s="129">
        <f>'301 - Vodovod'!J34</f>
        <v>0</v>
      </c>
      <c r="AX97" s="129">
        <f>'301 - Vodovod'!J35</f>
        <v>0</v>
      </c>
      <c r="AY97" s="129">
        <f>'301 - Vodovod'!J36</f>
        <v>0</v>
      </c>
      <c r="AZ97" s="129">
        <f>'301 - Vodovod'!F33</f>
        <v>0</v>
      </c>
      <c r="BA97" s="129">
        <f>'301 - Vodovod'!F34</f>
        <v>0</v>
      </c>
      <c r="BB97" s="129">
        <f>'301 - Vodovod'!F35</f>
        <v>0</v>
      </c>
      <c r="BC97" s="129">
        <f>'301 - Vodovod'!F36</f>
        <v>0</v>
      </c>
      <c r="BD97" s="131">
        <f>'301 - Vodovod'!F37</f>
        <v>0</v>
      </c>
      <c r="BE97" s="7"/>
      <c r="BT97" s="132" t="s">
        <v>85</v>
      </c>
      <c r="BV97" s="132" t="s">
        <v>79</v>
      </c>
      <c r="BW97" s="132" t="s">
        <v>94</v>
      </c>
      <c r="BX97" s="132" t="s">
        <v>5</v>
      </c>
      <c r="CL97" s="132" t="s">
        <v>95</v>
      </c>
      <c r="CM97" s="132" t="s">
        <v>87</v>
      </c>
    </row>
    <row r="98" s="7" customFormat="1" ht="16.5" customHeight="1">
      <c r="A98" s="120" t="s">
        <v>81</v>
      </c>
      <c r="B98" s="121"/>
      <c r="C98" s="122"/>
      <c r="D98" s="123" t="s">
        <v>96</v>
      </c>
      <c r="E98" s="123"/>
      <c r="F98" s="123"/>
      <c r="G98" s="123"/>
      <c r="H98" s="123"/>
      <c r="I98" s="124"/>
      <c r="J98" s="123" t="s">
        <v>97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'302 - Splašková kanalizace'!J30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84</v>
      </c>
      <c r="AR98" s="127"/>
      <c r="AS98" s="128">
        <v>0</v>
      </c>
      <c r="AT98" s="129">
        <f>ROUND(SUM(AV98:AW98),2)</f>
        <v>0</v>
      </c>
      <c r="AU98" s="130">
        <f>'302 - Splašková kanalizace'!P123</f>
        <v>0</v>
      </c>
      <c r="AV98" s="129">
        <f>'302 - Splašková kanalizace'!J33</f>
        <v>0</v>
      </c>
      <c r="AW98" s="129">
        <f>'302 - Splašková kanalizace'!J34</f>
        <v>0</v>
      </c>
      <c r="AX98" s="129">
        <f>'302 - Splašková kanalizace'!J35</f>
        <v>0</v>
      </c>
      <c r="AY98" s="129">
        <f>'302 - Splašková kanalizace'!J36</f>
        <v>0</v>
      </c>
      <c r="AZ98" s="129">
        <f>'302 - Splašková kanalizace'!F33</f>
        <v>0</v>
      </c>
      <c r="BA98" s="129">
        <f>'302 - Splašková kanalizace'!F34</f>
        <v>0</v>
      </c>
      <c r="BB98" s="129">
        <f>'302 - Splašková kanalizace'!F35</f>
        <v>0</v>
      </c>
      <c r="BC98" s="129">
        <f>'302 - Splašková kanalizace'!F36</f>
        <v>0</v>
      </c>
      <c r="BD98" s="131">
        <f>'302 - Splašková kanalizace'!F37</f>
        <v>0</v>
      </c>
      <c r="BE98" s="7"/>
      <c r="BT98" s="132" t="s">
        <v>85</v>
      </c>
      <c r="BV98" s="132" t="s">
        <v>79</v>
      </c>
      <c r="BW98" s="132" t="s">
        <v>98</v>
      </c>
      <c r="BX98" s="132" t="s">
        <v>5</v>
      </c>
      <c r="CL98" s="132" t="s">
        <v>1</v>
      </c>
      <c r="CM98" s="132" t="s">
        <v>87</v>
      </c>
    </row>
    <row r="99" s="7" customFormat="1" ht="16.5" customHeight="1">
      <c r="A99" s="120" t="s">
        <v>81</v>
      </c>
      <c r="B99" s="121"/>
      <c r="C99" s="122"/>
      <c r="D99" s="123" t="s">
        <v>99</v>
      </c>
      <c r="E99" s="123"/>
      <c r="F99" s="123"/>
      <c r="G99" s="123"/>
      <c r="H99" s="123"/>
      <c r="I99" s="124"/>
      <c r="J99" s="123" t="s">
        <v>100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'303 - Dešťová kanalizace'!J30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84</v>
      </c>
      <c r="AR99" s="127"/>
      <c r="AS99" s="128">
        <v>0</v>
      </c>
      <c r="AT99" s="129">
        <f>ROUND(SUM(AV99:AW99),2)</f>
        <v>0</v>
      </c>
      <c r="AU99" s="130">
        <f>'303 - Dešťová kanalizace'!P124</f>
        <v>0</v>
      </c>
      <c r="AV99" s="129">
        <f>'303 - Dešťová kanalizace'!J33</f>
        <v>0</v>
      </c>
      <c r="AW99" s="129">
        <f>'303 - Dešťová kanalizace'!J34</f>
        <v>0</v>
      </c>
      <c r="AX99" s="129">
        <f>'303 - Dešťová kanalizace'!J35</f>
        <v>0</v>
      </c>
      <c r="AY99" s="129">
        <f>'303 - Dešťová kanalizace'!J36</f>
        <v>0</v>
      </c>
      <c r="AZ99" s="129">
        <f>'303 - Dešťová kanalizace'!F33</f>
        <v>0</v>
      </c>
      <c r="BA99" s="129">
        <f>'303 - Dešťová kanalizace'!F34</f>
        <v>0</v>
      </c>
      <c r="BB99" s="129">
        <f>'303 - Dešťová kanalizace'!F35</f>
        <v>0</v>
      </c>
      <c r="BC99" s="129">
        <f>'303 - Dešťová kanalizace'!F36</f>
        <v>0</v>
      </c>
      <c r="BD99" s="131">
        <f>'303 - Dešťová kanalizace'!F37</f>
        <v>0</v>
      </c>
      <c r="BE99" s="7"/>
      <c r="BT99" s="132" t="s">
        <v>85</v>
      </c>
      <c r="BV99" s="132" t="s">
        <v>79</v>
      </c>
      <c r="BW99" s="132" t="s">
        <v>101</v>
      </c>
      <c r="BX99" s="132" t="s">
        <v>5</v>
      </c>
      <c r="CL99" s="132" t="s">
        <v>1</v>
      </c>
      <c r="CM99" s="132" t="s">
        <v>87</v>
      </c>
    </row>
    <row r="100" s="7" customFormat="1" ht="16.5" customHeight="1">
      <c r="A100" s="7"/>
      <c r="B100" s="121"/>
      <c r="C100" s="122"/>
      <c r="D100" s="123" t="s">
        <v>102</v>
      </c>
      <c r="E100" s="123"/>
      <c r="F100" s="123"/>
      <c r="G100" s="123"/>
      <c r="H100" s="123"/>
      <c r="I100" s="124"/>
      <c r="J100" s="123" t="s">
        <v>103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33">
        <f>ROUND(SUM(AG101:AG103),2)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84</v>
      </c>
      <c r="AR100" s="127"/>
      <c r="AS100" s="128">
        <f>ROUND(SUM(AS101:AS103),2)</f>
        <v>0</v>
      </c>
      <c r="AT100" s="129">
        <f>ROUND(SUM(AV100:AW100),2)</f>
        <v>0</v>
      </c>
      <c r="AU100" s="130">
        <f>ROUND(SUM(AU101:AU103),5)</f>
        <v>0</v>
      </c>
      <c r="AV100" s="129">
        <f>ROUND(AZ100*L29,2)</f>
        <v>0</v>
      </c>
      <c r="AW100" s="129">
        <f>ROUND(BA100*L30,2)</f>
        <v>0</v>
      </c>
      <c r="AX100" s="129">
        <f>ROUND(BB100*L29,2)</f>
        <v>0</v>
      </c>
      <c r="AY100" s="129">
        <f>ROUND(BC100*L30,2)</f>
        <v>0</v>
      </c>
      <c r="AZ100" s="129">
        <f>ROUND(SUM(AZ101:AZ103),2)</f>
        <v>0</v>
      </c>
      <c r="BA100" s="129">
        <f>ROUND(SUM(BA101:BA103),2)</f>
        <v>0</v>
      </c>
      <c r="BB100" s="129">
        <f>ROUND(SUM(BB101:BB103),2)</f>
        <v>0</v>
      </c>
      <c r="BC100" s="129">
        <f>ROUND(SUM(BC101:BC103),2)</f>
        <v>0</v>
      </c>
      <c r="BD100" s="131">
        <f>ROUND(SUM(BD101:BD103),2)</f>
        <v>0</v>
      </c>
      <c r="BE100" s="7"/>
      <c r="BS100" s="132" t="s">
        <v>76</v>
      </c>
      <c r="BT100" s="132" t="s">
        <v>85</v>
      </c>
      <c r="BU100" s="132" t="s">
        <v>78</v>
      </c>
      <c r="BV100" s="132" t="s">
        <v>79</v>
      </c>
      <c r="BW100" s="132" t="s">
        <v>104</v>
      </c>
      <c r="BX100" s="132" t="s">
        <v>5</v>
      </c>
      <c r="CL100" s="132" t="s">
        <v>1</v>
      </c>
      <c r="CM100" s="132" t="s">
        <v>87</v>
      </c>
    </row>
    <row r="101" s="4" customFormat="1" ht="16.5" customHeight="1">
      <c r="A101" s="120" t="s">
        <v>81</v>
      </c>
      <c r="B101" s="71"/>
      <c r="C101" s="134"/>
      <c r="D101" s="134"/>
      <c r="E101" s="135" t="s">
        <v>105</v>
      </c>
      <c r="F101" s="135"/>
      <c r="G101" s="135"/>
      <c r="H101" s="135"/>
      <c r="I101" s="135"/>
      <c r="J101" s="134"/>
      <c r="K101" s="135" t="s">
        <v>106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'304a - Vodovodní přípojky'!J32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107</v>
      </c>
      <c r="AR101" s="73"/>
      <c r="AS101" s="138">
        <v>0</v>
      </c>
      <c r="AT101" s="139">
        <f>ROUND(SUM(AV101:AW101),2)</f>
        <v>0</v>
      </c>
      <c r="AU101" s="140">
        <f>'304a - Vodovodní přípojky'!P125</f>
        <v>0</v>
      </c>
      <c r="AV101" s="139">
        <f>'304a - Vodovodní přípojky'!J35</f>
        <v>0</v>
      </c>
      <c r="AW101" s="139">
        <f>'304a - Vodovodní přípojky'!J36</f>
        <v>0</v>
      </c>
      <c r="AX101" s="139">
        <f>'304a - Vodovodní přípojky'!J37</f>
        <v>0</v>
      </c>
      <c r="AY101" s="139">
        <f>'304a - Vodovodní přípojky'!J38</f>
        <v>0</v>
      </c>
      <c r="AZ101" s="139">
        <f>'304a - Vodovodní přípojky'!F35</f>
        <v>0</v>
      </c>
      <c r="BA101" s="139">
        <f>'304a - Vodovodní přípojky'!F36</f>
        <v>0</v>
      </c>
      <c r="BB101" s="139">
        <f>'304a - Vodovodní přípojky'!F37</f>
        <v>0</v>
      </c>
      <c r="BC101" s="139">
        <f>'304a - Vodovodní přípojky'!F38</f>
        <v>0</v>
      </c>
      <c r="BD101" s="141">
        <f>'304a - Vodovodní přípojky'!F39</f>
        <v>0</v>
      </c>
      <c r="BE101" s="4"/>
      <c r="BT101" s="142" t="s">
        <v>87</v>
      </c>
      <c r="BV101" s="142" t="s">
        <v>79</v>
      </c>
      <c r="BW101" s="142" t="s">
        <v>108</v>
      </c>
      <c r="BX101" s="142" t="s">
        <v>104</v>
      </c>
      <c r="CL101" s="142" t="s">
        <v>1</v>
      </c>
    </row>
    <row r="102" s="4" customFormat="1" ht="16.5" customHeight="1">
      <c r="A102" s="120" t="s">
        <v>81</v>
      </c>
      <c r="B102" s="71"/>
      <c r="C102" s="134"/>
      <c r="D102" s="134"/>
      <c r="E102" s="135" t="s">
        <v>109</v>
      </c>
      <c r="F102" s="135"/>
      <c r="G102" s="135"/>
      <c r="H102" s="135"/>
      <c r="I102" s="135"/>
      <c r="J102" s="134"/>
      <c r="K102" s="135" t="s">
        <v>110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'304b - Kanalizační splašk...'!J32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107</v>
      </c>
      <c r="AR102" s="73"/>
      <c r="AS102" s="138">
        <v>0</v>
      </c>
      <c r="AT102" s="139">
        <f>ROUND(SUM(AV102:AW102),2)</f>
        <v>0</v>
      </c>
      <c r="AU102" s="140">
        <f>'304b - Kanalizační splašk...'!P125</f>
        <v>0</v>
      </c>
      <c r="AV102" s="139">
        <f>'304b - Kanalizační splašk...'!J35</f>
        <v>0</v>
      </c>
      <c r="AW102" s="139">
        <f>'304b - Kanalizační splašk...'!J36</f>
        <v>0</v>
      </c>
      <c r="AX102" s="139">
        <f>'304b - Kanalizační splašk...'!J37</f>
        <v>0</v>
      </c>
      <c r="AY102" s="139">
        <f>'304b - Kanalizační splašk...'!J38</f>
        <v>0</v>
      </c>
      <c r="AZ102" s="139">
        <f>'304b - Kanalizační splašk...'!F35</f>
        <v>0</v>
      </c>
      <c r="BA102" s="139">
        <f>'304b - Kanalizační splašk...'!F36</f>
        <v>0</v>
      </c>
      <c r="BB102" s="139">
        <f>'304b - Kanalizační splašk...'!F37</f>
        <v>0</v>
      </c>
      <c r="BC102" s="139">
        <f>'304b - Kanalizační splašk...'!F38</f>
        <v>0</v>
      </c>
      <c r="BD102" s="141">
        <f>'304b - Kanalizační splašk...'!F39</f>
        <v>0</v>
      </c>
      <c r="BE102" s="4"/>
      <c r="BT102" s="142" t="s">
        <v>87</v>
      </c>
      <c r="BV102" s="142" t="s">
        <v>79</v>
      </c>
      <c r="BW102" s="142" t="s">
        <v>111</v>
      </c>
      <c r="BX102" s="142" t="s">
        <v>104</v>
      </c>
      <c r="CL102" s="142" t="s">
        <v>1</v>
      </c>
    </row>
    <row r="103" s="4" customFormat="1" ht="16.5" customHeight="1">
      <c r="A103" s="120" t="s">
        <v>81</v>
      </c>
      <c r="B103" s="71"/>
      <c r="C103" s="134"/>
      <c r="D103" s="134"/>
      <c r="E103" s="135" t="s">
        <v>112</v>
      </c>
      <c r="F103" s="135"/>
      <c r="G103" s="135"/>
      <c r="H103" s="135"/>
      <c r="I103" s="135"/>
      <c r="J103" s="134"/>
      <c r="K103" s="135" t="s">
        <v>113</v>
      </c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'304c - Kanalizační dešťov...'!J32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107</v>
      </c>
      <c r="AR103" s="73"/>
      <c r="AS103" s="138">
        <v>0</v>
      </c>
      <c r="AT103" s="139">
        <f>ROUND(SUM(AV103:AW103),2)</f>
        <v>0</v>
      </c>
      <c r="AU103" s="140">
        <f>'304c - Kanalizační dešťov...'!P125</f>
        <v>0</v>
      </c>
      <c r="AV103" s="139">
        <f>'304c - Kanalizační dešťov...'!J35</f>
        <v>0</v>
      </c>
      <c r="AW103" s="139">
        <f>'304c - Kanalizační dešťov...'!J36</f>
        <v>0</v>
      </c>
      <c r="AX103" s="139">
        <f>'304c - Kanalizační dešťov...'!J37</f>
        <v>0</v>
      </c>
      <c r="AY103" s="139">
        <f>'304c - Kanalizační dešťov...'!J38</f>
        <v>0</v>
      </c>
      <c r="AZ103" s="139">
        <f>'304c - Kanalizační dešťov...'!F35</f>
        <v>0</v>
      </c>
      <c r="BA103" s="139">
        <f>'304c - Kanalizační dešťov...'!F36</f>
        <v>0</v>
      </c>
      <c r="BB103" s="139">
        <f>'304c - Kanalizační dešťov...'!F37</f>
        <v>0</v>
      </c>
      <c r="BC103" s="139">
        <f>'304c - Kanalizační dešťov...'!F38</f>
        <v>0</v>
      </c>
      <c r="BD103" s="141">
        <f>'304c - Kanalizační dešťov...'!F39</f>
        <v>0</v>
      </c>
      <c r="BE103" s="4"/>
      <c r="BT103" s="142" t="s">
        <v>87</v>
      </c>
      <c r="BV103" s="142" t="s">
        <v>79</v>
      </c>
      <c r="BW103" s="142" t="s">
        <v>114</v>
      </c>
      <c r="BX103" s="142" t="s">
        <v>104</v>
      </c>
      <c r="CL103" s="142" t="s">
        <v>1</v>
      </c>
    </row>
    <row r="104" s="7" customFormat="1" ht="16.5" customHeight="1">
      <c r="A104" s="120" t="s">
        <v>81</v>
      </c>
      <c r="B104" s="121"/>
      <c r="C104" s="122"/>
      <c r="D104" s="123" t="s">
        <v>115</v>
      </c>
      <c r="E104" s="123"/>
      <c r="F104" s="123"/>
      <c r="G104" s="123"/>
      <c r="H104" s="123"/>
      <c r="I104" s="124"/>
      <c r="J104" s="123" t="s">
        <v>116</v>
      </c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5">
        <f>'401 - Veřejné osvětlení'!J30</f>
        <v>0</v>
      </c>
      <c r="AH104" s="124"/>
      <c r="AI104" s="124"/>
      <c r="AJ104" s="124"/>
      <c r="AK104" s="124"/>
      <c r="AL104" s="124"/>
      <c r="AM104" s="124"/>
      <c r="AN104" s="125">
        <f>SUM(AG104,AT104)</f>
        <v>0</v>
      </c>
      <c r="AO104" s="124"/>
      <c r="AP104" s="124"/>
      <c r="AQ104" s="126" t="s">
        <v>84</v>
      </c>
      <c r="AR104" s="127"/>
      <c r="AS104" s="143">
        <v>0</v>
      </c>
      <c r="AT104" s="144">
        <f>ROUND(SUM(AV104:AW104),2)</f>
        <v>0</v>
      </c>
      <c r="AU104" s="145">
        <f>'401 - Veřejné osvětlení'!P122</f>
        <v>0</v>
      </c>
      <c r="AV104" s="144">
        <f>'401 - Veřejné osvětlení'!J33</f>
        <v>0</v>
      </c>
      <c r="AW104" s="144">
        <f>'401 - Veřejné osvětlení'!J34</f>
        <v>0</v>
      </c>
      <c r="AX104" s="144">
        <f>'401 - Veřejné osvětlení'!J35</f>
        <v>0</v>
      </c>
      <c r="AY104" s="144">
        <f>'401 - Veřejné osvětlení'!J36</f>
        <v>0</v>
      </c>
      <c r="AZ104" s="144">
        <f>'401 - Veřejné osvětlení'!F33</f>
        <v>0</v>
      </c>
      <c r="BA104" s="144">
        <f>'401 - Veřejné osvětlení'!F34</f>
        <v>0</v>
      </c>
      <c r="BB104" s="144">
        <f>'401 - Veřejné osvětlení'!F35</f>
        <v>0</v>
      </c>
      <c r="BC104" s="144">
        <f>'401 - Veřejné osvětlení'!F36</f>
        <v>0</v>
      </c>
      <c r="BD104" s="146">
        <f>'401 - Veřejné osvětlení'!F37</f>
        <v>0</v>
      </c>
      <c r="BE104" s="7"/>
      <c r="BT104" s="132" t="s">
        <v>85</v>
      </c>
      <c r="BV104" s="132" t="s">
        <v>79</v>
      </c>
      <c r="BW104" s="132" t="s">
        <v>117</v>
      </c>
      <c r="BX104" s="132" t="s">
        <v>5</v>
      </c>
      <c r="CL104" s="132" t="s">
        <v>1</v>
      </c>
      <c r="CM104" s="132" t="s">
        <v>87</v>
      </c>
    </row>
    <row r="105" s="2" customFormat="1" ht="30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</sheetData>
  <sheetProtection sheet="1" formatColumns="0" formatRows="0" objects="1" scenarios="1" spinCount="100000" saltValue="/n4ryDnzlTI2Q3NS+aNWPGDjYihmBmZS5uBvDwUwgoxhMbBn5ZR5zWYokpR/R6fq/nKV/FKwMlCNn+Knu3RooQ==" hashValue="c7TvZ30V7IhtSMDQ9k6Tni0bGesuhEd3gOqDvrIACqmEC/OBOqbm0i5Pr+mFrm/N7XS3gxhNcMgklWc6xakn7Q==" algorithmName="SHA-512" password="CC35"/>
  <mergeCells count="78">
    <mergeCell ref="C92:G92"/>
    <mergeCell ref="D96:H96"/>
    <mergeCell ref="D98:H98"/>
    <mergeCell ref="D95:H95"/>
    <mergeCell ref="D100:H100"/>
    <mergeCell ref="D104:H104"/>
    <mergeCell ref="D97:H97"/>
    <mergeCell ref="D99:H99"/>
    <mergeCell ref="E102:I102"/>
    <mergeCell ref="E103:I103"/>
    <mergeCell ref="E101:I101"/>
    <mergeCell ref="I92:AF92"/>
    <mergeCell ref="J99:AF99"/>
    <mergeCell ref="J100:AF100"/>
    <mergeCell ref="J104:AF104"/>
    <mergeCell ref="J95:AF95"/>
    <mergeCell ref="J98:AF98"/>
    <mergeCell ref="J96:AF96"/>
    <mergeCell ref="J97:AF97"/>
    <mergeCell ref="K102:AF102"/>
    <mergeCell ref="K101:AF101"/>
    <mergeCell ref="K103:AF103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96:AM96"/>
    <mergeCell ref="AG103:AM103"/>
    <mergeCell ref="AG95:AM95"/>
    <mergeCell ref="AG98:AM98"/>
    <mergeCell ref="AG102:AM102"/>
    <mergeCell ref="AG99:AM99"/>
    <mergeCell ref="AG92:AM92"/>
    <mergeCell ref="AG104:AM104"/>
    <mergeCell ref="AG100:AM100"/>
    <mergeCell ref="AG101:AM101"/>
    <mergeCell ref="AG97:AM97"/>
    <mergeCell ref="AM90:AP90"/>
    <mergeCell ref="AM89:AP89"/>
    <mergeCell ref="AM87:AN87"/>
    <mergeCell ref="AN103:AP103"/>
    <mergeCell ref="AN98:AP98"/>
    <mergeCell ref="AN101:AP101"/>
    <mergeCell ref="AN100:AP100"/>
    <mergeCell ref="AN99:AP99"/>
    <mergeCell ref="AN97:AP97"/>
    <mergeCell ref="AN96:AP96"/>
    <mergeCell ref="AN95:AP95"/>
    <mergeCell ref="AN92:AP92"/>
    <mergeCell ref="AN102:AP102"/>
    <mergeCell ref="AN104:AP104"/>
    <mergeCell ref="AS89:AT91"/>
    <mergeCell ref="AN94:AP94"/>
  </mergeCells>
  <hyperlinks>
    <hyperlink ref="A95" location="'02 - Ostatní a vedlejší n...'!C2" display="/"/>
    <hyperlink ref="A96" location="'101 - Místní komunikace'!C2" display="/"/>
    <hyperlink ref="A97" location="'301 - Vodovod'!C2" display="/"/>
    <hyperlink ref="A98" location="'302 - Splašková kanalizace'!C2" display="/"/>
    <hyperlink ref="A99" location="'303 - Dešťová kanalizace'!C2" display="/"/>
    <hyperlink ref="A101" location="'304a - Vodovodní přípojky'!C2" display="/"/>
    <hyperlink ref="A102" location="'304b - Kanalizační splašk...'!C2" display="/"/>
    <hyperlink ref="A103" location="'304c - Kanalizační dešťov...'!C2" display="/"/>
    <hyperlink ref="A104" location="'401 - Veřejné osvětle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MK ul. Sídliště v úseku od silnice III/15512 po REPROGEN v Třeboni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2229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17. 7. 2025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2230</v>
      </c>
      <c r="F24" s="39"/>
      <c r="G24" s="39"/>
      <c r="H24" s="39"/>
      <c r="I24" s="151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ROUND((SUM(BE122:BE291)),  2)</f>
        <v>0</v>
      </c>
      <c r="G33" s="39"/>
      <c r="H33" s="39"/>
      <c r="I33" s="165">
        <v>0.20999999999999999</v>
      </c>
      <c r="J33" s="164">
        <f>ROUND(((SUM(BE122:BE291))*I33),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ROUND((SUM(BF122:BF291)),  2)</f>
        <v>0</v>
      </c>
      <c r="G34" s="39"/>
      <c r="H34" s="39"/>
      <c r="I34" s="165">
        <v>0.14999999999999999</v>
      </c>
      <c r="J34" s="164">
        <f>ROUND(((SUM(BF122:BF291))*I34),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ROUND((SUM(BG122:BG291)),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ROUND((SUM(BH122:BH291)),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ROUND((SUM(BI122:BI291)),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MK ul. Sídliště v úseku od silnice III/15512 po REPROGEN v Třeboni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401 - Veřejné osvětlení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17. 7. 2025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Ing.Jakub Kašparů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122</v>
      </c>
      <c r="D94" s="186"/>
      <c r="E94" s="186"/>
      <c r="F94" s="186"/>
      <c r="G94" s="186"/>
      <c r="H94" s="186"/>
      <c r="I94" s="186"/>
      <c r="J94" s="187" t="s">
        <v>123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124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125</v>
      </c>
    </row>
    <row r="97" s="9" customFormat="1" ht="24.96" customHeight="1">
      <c r="A97" s="9"/>
      <c r="B97" s="189"/>
      <c r="C97" s="190"/>
      <c r="D97" s="191" t="s">
        <v>2231</v>
      </c>
      <c r="E97" s="192"/>
      <c r="F97" s="192"/>
      <c r="G97" s="192"/>
      <c r="H97" s="192"/>
      <c r="I97" s="192"/>
      <c r="J97" s="193">
        <f>J123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2232</v>
      </c>
      <c r="E98" s="197"/>
      <c r="F98" s="197"/>
      <c r="G98" s="197"/>
      <c r="H98" s="197"/>
      <c r="I98" s="197"/>
      <c r="J98" s="198">
        <f>J124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9"/>
      <c r="C99" s="190"/>
      <c r="D99" s="191" t="s">
        <v>271</v>
      </c>
      <c r="E99" s="192"/>
      <c r="F99" s="192"/>
      <c r="G99" s="192"/>
      <c r="H99" s="192"/>
      <c r="I99" s="192"/>
      <c r="J99" s="193">
        <f>J143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2233</v>
      </c>
      <c r="E100" s="197"/>
      <c r="F100" s="197"/>
      <c r="G100" s="197"/>
      <c r="H100" s="197"/>
      <c r="I100" s="197"/>
      <c r="J100" s="198">
        <f>J144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2234</v>
      </c>
      <c r="E101" s="197"/>
      <c r="F101" s="197"/>
      <c r="G101" s="197"/>
      <c r="H101" s="197"/>
      <c r="I101" s="197"/>
      <c r="J101" s="198">
        <f>J209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5"/>
      <c r="C102" s="134"/>
      <c r="D102" s="196" t="s">
        <v>2235</v>
      </c>
      <c r="E102" s="197"/>
      <c r="F102" s="197"/>
      <c r="G102" s="197"/>
      <c r="H102" s="197"/>
      <c r="I102" s="197"/>
      <c r="J102" s="198">
        <f>J283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4" t="str">
        <f>E7</f>
        <v>Stavební úpravy MK ul. Sídliště v úseku od silnice III/15512 po REPROGEN v Třeboni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119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401 - Veřejné osvětlení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Třeboň</v>
      </c>
      <c r="G116" s="41"/>
      <c r="H116" s="41"/>
      <c r="I116" s="33" t="s">
        <v>22</v>
      </c>
      <c r="J116" s="80" t="str">
        <f>IF(J12="","",J12)</f>
        <v>17. 7. 2025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Město Třeboň</v>
      </c>
      <c r="G118" s="41"/>
      <c r="H118" s="41"/>
      <c r="I118" s="33" t="s">
        <v>30</v>
      </c>
      <c r="J118" s="37" t="str">
        <f>E21</f>
        <v>WAY project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34</v>
      </c>
      <c r="J119" s="37" t="str">
        <f>E24</f>
        <v>Ing.Jakub Kašparů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0"/>
      <c r="B121" s="201"/>
      <c r="C121" s="202" t="s">
        <v>134</v>
      </c>
      <c r="D121" s="203" t="s">
        <v>62</v>
      </c>
      <c r="E121" s="203" t="s">
        <v>58</v>
      </c>
      <c r="F121" s="203" t="s">
        <v>59</v>
      </c>
      <c r="G121" s="203" t="s">
        <v>135</v>
      </c>
      <c r="H121" s="203" t="s">
        <v>136</v>
      </c>
      <c r="I121" s="203" t="s">
        <v>137</v>
      </c>
      <c r="J121" s="203" t="s">
        <v>123</v>
      </c>
      <c r="K121" s="204" t="s">
        <v>138</v>
      </c>
      <c r="L121" s="205"/>
      <c r="M121" s="101" t="s">
        <v>1</v>
      </c>
      <c r="N121" s="102" t="s">
        <v>41</v>
      </c>
      <c r="O121" s="102" t="s">
        <v>139</v>
      </c>
      <c r="P121" s="102" t="s">
        <v>140</v>
      </c>
      <c r="Q121" s="102" t="s">
        <v>141</v>
      </c>
      <c r="R121" s="102" t="s">
        <v>142</v>
      </c>
      <c r="S121" s="102" t="s">
        <v>143</v>
      </c>
      <c r="T121" s="103" t="s">
        <v>144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9"/>
      <c r="B122" s="40"/>
      <c r="C122" s="108" t="s">
        <v>145</v>
      </c>
      <c r="D122" s="41"/>
      <c r="E122" s="41"/>
      <c r="F122" s="41"/>
      <c r="G122" s="41"/>
      <c r="H122" s="41"/>
      <c r="I122" s="41"/>
      <c r="J122" s="206">
        <f>BK122</f>
        <v>0</v>
      </c>
      <c r="K122" s="41"/>
      <c r="L122" s="45"/>
      <c r="M122" s="104"/>
      <c r="N122" s="207"/>
      <c r="O122" s="105"/>
      <c r="P122" s="208">
        <f>P123+P143</f>
        <v>0</v>
      </c>
      <c r="Q122" s="105"/>
      <c r="R122" s="208">
        <f>R123+R143</f>
        <v>8.774402199999999</v>
      </c>
      <c r="S122" s="105"/>
      <c r="T122" s="209">
        <f>T123+T143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76</v>
      </c>
      <c r="AU122" s="18" t="s">
        <v>125</v>
      </c>
      <c r="BK122" s="210">
        <f>BK123+BK143</f>
        <v>0</v>
      </c>
    </row>
    <row r="123" s="12" customFormat="1" ht="25.92" customHeight="1">
      <c r="A123" s="12"/>
      <c r="B123" s="211"/>
      <c r="C123" s="212"/>
      <c r="D123" s="213" t="s">
        <v>76</v>
      </c>
      <c r="E123" s="214" t="s">
        <v>2236</v>
      </c>
      <c r="F123" s="214" t="s">
        <v>2237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P124</f>
        <v>0</v>
      </c>
      <c r="Q123" s="219"/>
      <c r="R123" s="220">
        <f>R124</f>
        <v>0.16323599999999999</v>
      </c>
      <c r="S123" s="219"/>
      <c r="T123" s="22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87</v>
      </c>
      <c r="AT123" s="223" t="s">
        <v>76</v>
      </c>
      <c r="AU123" s="223" t="s">
        <v>77</v>
      </c>
      <c r="AY123" s="222" t="s">
        <v>149</v>
      </c>
      <c r="BK123" s="224">
        <f>BK124</f>
        <v>0</v>
      </c>
    </row>
    <row r="124" s="12" customFormat="1" ht="22.8" customHeight="1">
      <c r="A124" s="12"/>
      <c r="B124" s="211"/>
      <c r="C124" s="212"/>
      <c r="D124" s="213" t="s">
        <v>76</v>
      </c>
      <c r="E124" s="225" t="s">
        <v>2238</v>
      </c>
      <c r="F124" s="225" t="s">
        <v>2239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SUM(P125:P142)</f>
        <v>0</v>
      </c>
      <c r="Q124" s="219"/>
      <c r="R124" s="220">
        <f>SUM(R125:R142)</f>
        <v>0.16323599999999999</v>
      </c>
      <c r="S124" s="219"/>
      <c r="T124" s="221">
        <f>SUM(T125:T142)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87</v>
      </c>
      <c r="AT124" s="223" t="s">
        <v>76</v>
      </c>
      <c r="AU124" s="223" t="s">
        <v>85</v>
      </c>
      <c r="AY124" s="222" t="s">
        <v>149</v>
      </c>
      <c r="BK124" s="224">
        <f>SUM(BK125:BK142)</f>
        <v>0</v>
      </c>
    </row>
    <row r="125" s="2" customFormat="1" ht="16.5" customHeight="1">
      <c r="A125" s="39"/>
      <c r="B125" s="40"/>
      <c r="C125" s="227" t="s">
        <v>85</v>
      </c>
      <c r="D125" s="227" t="s">
        <v>155</v>
      </c>
      <c r="E125" s="228" t="s">
        <v>2240</v>
      </c>
      <c r="F125" s="229" t="s">
        <v>2241</v>
      </c>
      <c r="G125" s="230" t="s">
        <v>411</v>
      </c>
      <c r="H125" s="231">
        <v>524</v>
      </c>
      <c r="I125" s="232"/>
      <c r="J125" s="233">
        <f>ROUND(I125*H125,2)</f>
        <v>0</v>
      </c>
      <c r="K125" s="229" t="s">
        <v>159</v>
      </c>
      <c r="L125" s="45"/>
      <c r="M125" s="234" t="s">
        <v>1</v>
      </c>
      <c r="N125" s="235" t="s">
        <v>42</v>
      </c>
      <c r="O125" s="92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248</v>
      </c>
      <c r="AT125" s="238" t="s">
        <v>155</v>
      </c>
      <c r="AU125" s="238" t="s">
        <v>87</v>
      </c>
      <c r="AY125" s="18" t="s">
        <v>149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85</v>
      </c>
      <c r="BK125" s="239">
        <f>ROUND(I125*H125,2)</f>
        <v>0</v>
      </c>
      <c r="BL125" s="18" t="s">
        <v>248</v>
      </c>
      <c r="BM125" s="238" t="s">
        <v>87</v>
      </c>
    </row>
    <row r="126" s="2" customFormat="1">
      <c r="A126" s="39"/>
      <c r="B126" s="40"/>
      <c r="C126" s="41"/>
      <c r="D126" s="240" t="s">
        <v>162</v>
      </c>
      <c r="E126" s="41"/>
      <c r="F126" s="241" t="s">
        <v>2242</v>
      </c>
      <c r="G126" s="41"/>
      <c r="H126" s="41"/>
      <c r="I126" s="242"/>
      <c r="J126" s="41"/>
      <c r="K126" s="41"/>
      <c r="L126" s="45"/>
      <c r="M126" s="243"/>
      <c r="N126" s="244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162</v>
      </c>
      <c r="AU126" s="18" t="s">
        <v>87</v>
      </c>
    </row>
    <row r="127" s="14" customFormat="1">
      <c r="A127" s="14"/>
      <c r="B127" s="255"/>
      <c r="C127" s="256"/>
      <c r="D127" s="240" t="s">
        <v>163</v>
      </c>
      <c r="E127" s="257" t="s">
        <v>1</v>
      </c>
      <c r="F127" s="258" t="s">
        <v>2243</v>
      </c>
      <c r="G127" s="256"/>
      <c r="H127" s="259">
        <v>524</v>
      </c>
      <c r="I127" s="260"/>
      <c r="J127" s="256"/>
      <c r="K127" s="256"/>
      <c r="L127" s="261"/>
      <c r="M127" s="262"/>
      <c r="N127" s="263"/>
      <c r="O127" s="263"/>
      <c r="P127" s="263"/>
      <c r="Q127" s="263"/>
      <c r="R127" s="263"/>
      <c r="S127" s="263"/>
      <c r="T127" s="26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5" t="s">
        <v>163</v>
      </c>
      <c r="AU127" s="265" t="s">
        <v>87</v>
      </c>
      <c r="AV127" s="14" t="s">
        <v>87</v>
      </c>
      <c r="AW127" s="14" t="s">
        <v>33</v>
      </c>
      <c r="AX127" s="14" t="s">
        <v>85</v>
      </c>
      <c r="AY127" s="265" t="s">
        <v>149</v>
      </c>
    </row>
    <row r="128" s="2" customFormat="1" ht="16.5" customHeight="1">
      <c r="A128" s="39"/>
      <c r="B128" s="40"/>
      <c r="C128" s="280" t="s">
        <v>87</v>
      </c>
      <c r="D128" s="280" t="s">
        <v>553</v>
      </c>
      <c r="E128" s="281" t="s">
        <v>2244</v>
      </c>
      <c r="F128" s="282" t="s">
        <v>2245</v>
      </c>
      <c r="G128" s="283" t="s">
        <v>411</v>
      </c>
      <c r="H128" s="284">
        <v>524</v>
      </c>
      <c r="I128" s="285"/>
      <c r="J128" s="286">
        <f>ROUND(I128*H128,2)</f>
        <v>0</v>
      </c>
      <c r="K128" s="282" t="s">
        <v>159</v>
      </c>
      <c r="L128" s="287"/>
      <c r="M128" s="288" t="s">
        <v>1</v>
      </c>
      <c r="N128" s="289" t="s">
        <v>42</v>
      </c>
      <c r="O128" s="92"/>
      <c r="P128" s="236">
        <f>O128*H128</f>
        <v>0</v>
      </c>
      <c r="Q128" s="236">
        <v>0.00025999999999999998</v>
      </c>
      <c r="R128" s="236">
        <f>Q128*H128</f>
        <v>0.13624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470</v>
      </c>
      <c r="AT128" s="238" t="s">
        <v>553</v>
      </c>
      <c r="AU128" s="238" t="s">
        <v>87</v>
      </c>
      <c r="AY128" s="18" t="s">
        <v>149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248</v>
      </c>
      <c r="BM128" s="238" t="s">
        <v>148</v>
      </c>
    </row>
    <row r="129" s="2" customFormat="1">
      <c r="A129" s="39"/>
      <c r="B129" s="40"/>
      <c r="C129" s="41"/>
      <c r="D129" s="240" t="s">
        <v>162</v>
      </c>
      <c r="E129" s="41"/>
      <c r="F129" s="241" t="s">
        <v>2245</v>
      </c>
      <c r="G129" s="41"/>
      <c r="H129" s="41"/>
      <c r="I129" s="242"/>
      <c r="J129" s="41"/>
      <c r="K129" s="41"/>
      <c r="L129" s="45"/>
      <c r="M129" s="243"/>
      <c r="N129" s="24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162</v>
      </c>
      <c r="AU129" s="18" t="s">
        <v>87</v>
      </c>
    </row>
    <row r="130" s="14" customFormat="1">
      <c r="A130" s="14"/>
      <c r="B130" s="255"/>
      <c r="C130" s="256"/>
      <c r="D130" s="240" t="s">
        <v>163</v>
      </c>
      <c r="E130" s="257" t="s">
        <v>1</v>
      </c>
      <c r="F130" s="258" t="s">
        <v>2246</v>
      </c>
      <c r="G130" s="256"/>
      <c r="H130" s="259">
        <v>524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5" t="s">
        <v>163</v>
      </c>
      <c r="AU130" s="265" t="s">
        <v>87</v>
      </c>
      <c r="AV130" s="14" t="s">
        <v>87</v>
      </c>
      <c r="AW130" s="14" t="s">
        <v>33</v>
      </c>
      <c r="AX130" s="14" t="s">
        <v>85</v>
      </c>
      <c r="AY130" s="265" t="s">
        <v>149</v>
      </c>
    </row>
    <row r="131" s="2" customFormat="1" ht="16.5" customHeight="1">
      <c r="A131" s="39"/>
      <c r="B131" s="40"/>
      <c r="C131" s="227" t="s">
        <v>171</v>
      </c>
      <c r="D131" s="227" t="s">
        <v>155</v>
      </c>
      <c r="E131" s="228" t="s">
        <v>2247</v>
      </c>
      <c r="F131" s="229" t="s">
        <v>2248</v>
      </c>
      <c r="G131" s="230" t="s">
        <v>411</v>
      </c>
      <c r="H131" s="231">
        <v>28.399999999999999</v>
      </c>
      <c r="I131" s="232"/>
      <c r="J131" s="233">
        <f>ROUND(I131*H131,2)</f>
        <v>0</v>
      </c>
      <c r="K131" s="229" t="s">
        <v>159</v>
      </c>
      <c r="L131" s="45"/>
      <c r="M131" s="234" t="s">
        <v>1</v>
      </c>
      <c r="N131" s="235" t="s">
        <v>42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248</v>
      </c>
      <c r="AT131" s="238" t="s">
        <v>155</v>
      </c>
      <c r="AU131" s="238" t="s">
        <v>87</v>
      </c>
      <c r="AY131" s="18" t="s">
        <v>149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85</v>
      </c>
      <c r="BK131" s="239">
        <f>ROUND(I131*H131,2)</f>
        <v>0</v>
      </c>
      <c r="BL131" s="18" t="s">
        <v>248</v>
      </c>
      <c r="BM131" s="238" t="s">
        <v>188</v>
      </c>
    </row>
    <row r="132" s="2" customFormat="1">
      <c r="A132" s="39"/>
      <c r="B132" s="40"/>
      <c r="C132" s="41"/>
      <c r="D132" s="240" t="s">
        <v>162</v>
      </c>
      <c r="E132" s="41"/>
      <c r="F132" s="241" t="s">
        <v>2249</v>
      </c>
      <c r="G132" s="41"/>
      <c r="H132" s="41"/>
      <c r="I132" s="242"/>
      <c r="J132" s="41"/>
      <c r="K132" s="41"/>
      <c r="L132" s="45"/>
      <c r="M132" s="243"/>
      <c r="N132" s="244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162</v>
      </c>
      <c r="AU132" s="18" t="s">
        <v>87</v>
      </c>
    </row>
    <row r="133" s="14" customFormat="1">
      <c r="A133" s="14"/>
      <c r="B133" s="255"/>
      <c r="C133" s="256"/>
      <c r="D133" s="240" t="s">
        <v>163</v>
      </c>
      <c r="E133" s="257" t="s">
        <v>1</v>
      </c>
      <c r="F133" s="258" t="s">
        <v>2250</v>
      </c>
      <c r="G133" s="256"/>
      <c r="H133" s="259">
        <v>28.399999999999999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5" t="s">
        <v>163</v>
      </c>
      <c r="AU133" s="265" t="s">
        <v>87</v>
      </c>
      <c r="AV133" s="14" t="s">
        <v>87</v>
      </c>
      <c r="AW133" s="14" t="s">
        <v>33</v>
      </c>
      <c r="AX133" s="14" t="s">
        <v>85</v>
      </c>
      <c r="AY133" s="265" t="s">
        <v>149</v>
      </c>
    </row>
    <row r="134" s="2" customFormat="1" ht="16.5" customHeight="1">
      <c r="A134" s="39"/>
      <c r="B134" s="40"/>
      <c r="C134" s="280" t="s">
        <v>148</v>
      </c>
      <c r="D134" s="280" t="s">
        <v>553</v>
      </c>
      <c r="E134" s="281" t="s">
        <v>2251</v>
      </c>
      <c r="F134" s="282" t="s">
        <v>2252</v>
      </c>
      <c r="G134" s="283" t="s">
        <v>411</v>
      </c>
      <c r="H134" s="284">
        <v>28.399999999999999</v>
      </c>
      <c r="I134" s="285"/>
      <c r="J134" s="286">
        <f>ROUND(I134*H134,2)</f>
        <v>0</v>
      </c>
      <c r="K134" s="282" t="s">
        <v>159</v>
      </c>
      <c r="L134" s="287"/>
      <c r="M134" s="288" t="s">
        <v>1</v>
      </c>
      <c r="N134" s="289" t="s">
        <v>42</v>
      </c>
      <c r="O134" s="92"/>
      <c r="P134" s="236">
        <f>O134*H134</f>
        <v>0</v>
      </c>
      <c r="Q134" s="236">
        <v>0.00068999999999999997</v>
      </c>
      <c r="R134" s="236">
        <f>Q134*H134</f>
        <v>0.019595999999999999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470</v>
      </c>
      <c r="AT134" s="238" t="s">
        <v>553</v>
      </c>
      <c r="AU134" s="238" t="s">
        <v>87</v>
      </c>
      <c r="AY134" s="18" t="s">
        <v>149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85</v>
      </c>
      <c r="BK134" s="239">
        <f>ROUND(I134*H134,2)</f>
        <v>0</v>
      </c>
      <c r="BL134" s="18" t="s">
        <v>248</v>
      </c>
      <c r="BM134" s="238" t="s">
        <v>197</v>
      </c>
    </row>
    <row r="135" s="2" customFormat="1">
      <c r="A135" s="39"/>
      <c r="B135" s="40"/>
      <c r="C135" s="41"/>
      <c r="D135" s="240" t="s">
        <v>162</v>
      </c>
      <c r="E135" s="41"/>
      <c r="F135" s="241" t="s">
        <v>2252</v>
      </c>
      <c r="G135" s="41"/>
      <c r="H135" s="41"/>
      <c r="I135" s="242"/>
      <c r="J135" s="41"/>
      <c r="K135" s="41"/>
      <c r="L135" s="45"/>
      <c r="M135" s="243"/>
      <c r="N135" s="244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162</v>
      </c>
      <c r="AU135" s="18" t="s">
        <v>87</v>
      </c>
    </row>
    <row r="136" s="14" customFormat="1">
      <c r="A136" s="14"/>
      <c r="B136" s="255"/>
      <c r="C136" s="256"/>
      <c r="D136" s="240" t="s">
        <v>163</v>
      </c>
      <c r="E136" s="257" t="s">
        <v>1</v>
      </c>
      <c r="F136" s="258" t="s">
        <v>2253</v>
      </c>
      <c r="G136" s="256"/>
      <c r="H136" s="259">
        <v>28.399999999999999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5" t="s">
        <v>163</v>
      </c>
      <c r="AU136" s="265" t="s">
        <v>87</v>
      </c>
      <c r="AV136" s="14" t="s">
        <v>87</v>
      </c>
      <c r="AW136" s="14" t="s">
        <v>33</v>
      </c>
      <c r="AX136" s="14" t="s">
        <v>85</v>
      </c>
      <c r="AY136" s="265" t="s">
        <v>149</v>
      </c>
    </row>
    <row r="137" s="2" customFormat="1" ht="21.75" customHeight="1">
      <c r="A137" s="39"/>
      <c r="B137" s="40"/>
      <c r="C137" s="227" t="s">
        <v>152</v>
      </c>
      <c r="D137" s="227" t="s">
        <v>155</v>
      </c>
      <c r="E137" s="228" t="s">
        <v>2254</v>
      </c>
      <c r="F137" s="229" t="s">
        <v>2255</v>
      </c>
      <c r="G137" s="230" t="s">
        <v>284</v>
      </c>
      <c r="H137" s="231">
        <v>2</v>
      </c>
      <c r="I137" s="232"/>
      <c r="J137" s="233">
        <f>ROUND(I137*H137,2)</f>
        <v>0</v>
      </c>
      <c r="K137" s="229" t="s">
        <v>159</v>
      </c>
      <c r="L137" s="45"/>
      <c r="M137" s="234" t="s">
        <v>1</v>
      </c>
      <c r="N137" s="235" t="s">
        <v>42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248</v>
      </c>
      <c r="AT137" s="238" t="s">
        <v>155</v>
      </c>
      <c r="AU137" s="238" t="s">
        <v>87</v>
      </c>
      <c r="AY137" s="18" t="s">
        <v>149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248</v>
      </c>
      <c r="BM137" s="238" t="s">
        <v>2256</v>
      </c>
    </row>
    <row r="138" s="2" customFormat="1">
      <c r="A138" s="39"/>
      <c r="B138" s="40"/>
      <c r="C138" s="41"/>
      <c r="D138" s="240" t="s">
        <v>162</v>
      </c>
      <c r="E138" s="41"/>
      <c r="F138" s="241" t="s">
        <v>2257</v>
      </c>
      <c r="G138" s="41"/>
      <c r="H138" s="41"/>
      <c r="I138" s="242"/>
      <c r="J138" s="41"/>
      <c r="K138" s="41"/>
      <c r="L138" s="45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162</v>
      </c>
      <c r="AU138" s="18" t="s">
        <v>87</v>
      </c>
    </row>
    <row r="139" s="14" customFormat="1">
      <c r="A139" s="14"/>
      <c r="B139" s="255"/>
      <c r="C139" s="256"/>
      <c r="D139" s="240" t="s">
        <v>163</v>
      </c>
      <c r="E139" s="257" t="s">
        <v>1</v>
      </c>
      <c r="F139" s="258" t="s">
        <v>2258</v>
      </c>
      <c r="G139" s="256"/>
      <c r="H139" s="259">
        <v>2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5" t="s">
        <v>163</v>
      </c>
      <c r="AU139" s="265" t="s">
        <v>87</v>
      </c>
      <c r="AV139" s="14" t="s">
        <v>87</v>
      </c>
      <c r="AW139" s="14" t="s">
        <v>33</v>
      </c>
      <c r="AX139" s="14" t="s">
        <v>85</v>
      </c>
      <c r="AY139" s="265" t="s">
        <v>149</v>
      </c>
    </row>
    <row r="140" s="2" customFormat="1" ht="16.5" customHeight="1">
      <c r="A140" s="39"/>
      <c r="B140" s="40"/>
      <c r="C140" s="280" t="s">
        <v>188</v>
      </c>
      <c r="D140" s="280" t="s">
        <v>553</v>
      </c>
      <c r="E140" s="281" t="s">
        <v>2259</v>
      </c>
      <c r="F140" s="282" t="s">
        <v>2260</v>
      </c>
      <c r="G140" s="283" t="s">
        <v>284</v>
      </c>
      <c r="H140" s="284">
        <v>2</v>
      </c>
      <c r="I140" s="285"/>
      <c r="J140" s="286">
        <f>ROUND(I140*H140,2)</f>
        <v>0</v>
      </c>
      <c r="K140" s="282" t="s">
        <v>159</v>
      </c>
      <c r="L140" s="287"/>
      <c r="M140" s="288" t="s">
        <v>1</v>
      </c>
      <c r="N140" s="289" t="s">
        <v>42</v>
      </c>
      <c r="O140" s="92"/>
      <c r="P140" s="236">
        <f>O140*H140</f>
        <v>0</v>
      </c>
      <c r="Q140" s="236">
        <v>0.0037000000000000002</v>
      </c>
      <c r="R140" s="236">
        <f>Q140*H140</f>
        <v>0.0074000000000000003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470</v>
      </c>
      <c r="AT140" s="238" t="s">
        <v>553</v>
      </c>
      <c r="AU140" s="238" t="s">
        <v>87</v>
      </c>
      <c r="AY140" s="18" t="s">
        <v>149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248</v>
      </c>
      <c r="BM140" s="238" t="s">
        <v>2261</v>
      </c>
    </row>
    <row r="141" s="2" customFormat="1">
      <c r="A141" s="39"/>
      <c r="B141" s="40"/>
      <c r="C141" s="41"/>
      <c r="D141" s="240" t="s">
        <v>162</v>
      </c>
      <c r="E141" s="41"/>
      <c r="F141" s="241" t="s">
        <v>2260</v>
      </c>
      <c r="G141" s="41"/>
      <c r="H141" s="41"/>
      <c r="I141" s="242"/>
      <c r="J141" s="41"/>
      <c r="K141" s="41"/>
      <c r="L141" s="45"/>
      <c r="M141" s="243"/>
      <c r="N141" s="24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162</v>
      </c>
      <c r="AU141" s="18" t="s">
        <v>87</v>
      </c>
    </row>
    <row r="142" s="14" customFormat="1">
      <c r="A142" s="14"/>
      <c r="B142" s="255"/>
      <c r="C142" s="256"/>
      <c r="D142" s="240" t="s">
        <v>163</v>
      </c>
      <c r="E142" s="257" t="s">
        <v>1</v>
      </c>
      <c r="F142" s="258" t="s">
        <v>2262</v>
      </c>
      <c r="G142" s="256"/>
      <c r="H142" s="259">
        <v>2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5" t="s">
        <v>163</v>
      </c>
      <c r="AU142" s="265" t="s">
        <v>87</v>
      </c>
      <c r="AV142" s="14" t="s">
        <v>87</v>
      </c>
      <c r="AW142" s="14" t="s">
        <v>33</v>
      </c>
      <c r="AX142" s="14" t="s">
        <v>85</v>
      </c>
      <c r="AY142" s="265" t="s">
        <v>149</v>
      </c>
    </row>
    <row r="143" s="12" customFormat="1" ht="25.92" customHeight="1">
      <c r="A143" s="12"/>
      <c r="B143" s="211"/>
      <c r="C143" s="212"/>
      <c r="D143" s="213" t="s">
        <v>76</v>
      </c>
      <c r="E143" s="214" t="s">
        <v>553</v>
      </c>
      <c r="F143" s="214" t="s">
        <v>1270</v>
      </c>
      <c r="G143" s="212"/>
      <c r="H143" s="212"/>
      <c r="I143" s="215"/>
      <c r="J143" s="216">
        <f>BK143</f>
        <v>0</v>
      </c>
      <c r="K143" s="212"/>
      <c r="L143" s="217"/>
      <c r="M143" s="218"/>
      <c r="N143" s="219"/>
      <c r="O143" s="219"/>
      <c r="P143" s="220">
        <f>P144+P209</f>
        <v>0</v>
      </c>
      <c r="Q143" s="219"/>
      <c r="R143" s="220">
        <f>R144+R209</f>
        <v>8.6111661999999995</v>
      </c>
      <c r="S143" s="219"/>
      <c r="T143" s="221">
        <f>T144+T209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2" t="s">
        <v>171</v>
      </c>
      <c r="AT143" s="223" t="s">
        <v>76</v>
      </c>
      <c r="AU143" s="223" t="s">
        <v>77</v>
      </c>
      <c r="AY143" s="222" t="s">
        <v>149</v>
      </c>
      <c r="BK143" s="224">
        <f>BK144+BK209</f>
        <v>0</v>
      </c>
    </row>
    <row r="144" s="12" customFormat="1" ht="22.8" customHeight="1">
      <c r="A144" s="12"/>
      <c r="B144" s="211"/>
      <c r="C144" s="212"/>
      <c r="D144" s="213" t="s">
        <v>76</v>
      </c>
      <c r="E144" s="225" t="s">
        <v>2263</v>
      </c>
      <c r="F144" s="225" t="s">
        <v>2264</v>
      </c>
      <c r="G144" s="212"/>
      <c r="H144" s="212"/>
      <c r="I144" s="215"/>
      <c r="J144" s="226">
        <f>BK144</f>
        <v>0</v>
      </c>
      <c r="K144" s="212"/>
      <c r="L144" s="217"/>
      <c r="M144" s="218"/>
      <c r="N144" s="219"/>
      <c r="O144" s="219"/>
      <c r="P144" s="220">
        <f>SUM(P145:P208)</f>
        <v>0</v>
      </c>
      <c r="Q144" s="219"/>
      <c r="R144" s="220">
        <f>SUM(R145:R208)</f>
        <v>1.7435400000000001</v>
      </c>
      <c r="S144" s="219"/>
      <c r="T144" s="221">
        <f>SUM(T145:T208)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2" t="s">
        <v>171</v>
      </c>
      <c r="AT144" s="223" t="s">
        <v>76</v>
      </c>
      <c r="AU144" s="223" t="s">
        <v>85</v>
      </c>
      <c r="AY144" s="222" t="s">
        <v>149</v>
      </c>
      <c r="BK144" s="224">
        <f>SUM(BK145:BK208)</f>
        <v>0</v>
      </c>
    </row>
    <row r="145" s="2" customFormat="1" ht="16.5" customHeight="1">
      <c r="A145" s="39"/>
      <c r="B145" s="40"/>
      <c r="C145" s="227" t="s">
        <v>193</v>
      </c>
      <c r="D145" s="227" t="s">
        <v>155</v>
      </c>
      <c r="E145" s="228" t="s">
        <v>2265</v>
      </c>
      <c r="F145" s="229" t="s">
        <v>2266</v>
      </c>
      <c r="G145" s="230" t="s">
        <v>284</v>
      </c>
      <c r="H145" s="231">
        <v>11</v>
      </c>
      <c r="I145" s="232"/>
      <c r="J145" s="233">
        <f>ROUND(I145*H145,2)</f>
        <v>0</v>
      </c>
      <c r="K145" s="229" t="s">
        <v>159</v>
      </c>
      <c r="L145" s="45"/>
      <c r="M145" s="234" t="s">
        <v>1</v>
      </c>
      <c r="N145" s="235" t="s">
        <v>42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699</v>
      </c>
      <c r="AT145" s="238" t="s">
        <v>155</v>
      </c>
      <c r="AU145" s="238" t="s">
        <v>87</v>
      </c>
      <c r="AY145" s="18" t="s">
        <v>149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699</v>
      </c>
      <c r="BM145" s="238" t="s">
        <v>209</v>
      </c>
    </row>
    <row r="146" s="2" customFormat="1">
      <c r="A146" s="39"/>
      <c r="B146" s="40"/>
      <c r="C146" s="41"/>
      <c r="D146" s="240" t="s">
        <v>162</v>
      </c>
      <c r="E146" s="41"/>
      <c r="F146" s="241" t="s">
        <v>2266</v>
      </c>
      <c r="G146" s="41"/>
      <c r="H146" s="41"/>
      <c r="I146" s="242"/>
      <c r="J146" s="41"/>
      <c r="K146" s="41"/>
      <c r="L146" s="45"/>
      <c r="M146" s="243"/>
      <c r="N146" s="24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162</v>
      </c>
      <c r="AU146" s="18" t="s">
        <v>87</v>
      </c>
    </row>
    <row r="147" s="14" customFormat="1">
      <c r="A147" s="14"/>
      <c r="B147" s="255"/>
      <c r="C147" s="256"/>
      <c r="D147" s="240" t="s">
        <v>163</v>
      </c>
      <c r="E147" s="257" t="s">
        <v>1</v>
      </c>
      <c r="F147" s="258" t="s">
        <v>2267</v>
      </c>
      <c r="G147" s="256"/>
      <c r="H147" s="259">
        <v>11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5" t="s">
        <v>163</v>
      </c>
      <c r="AU147" s="265" t="s">
        <v>87</v>
      </c>
      <c r="AV147" s="14" t="s">
        <v>87</v>
      </c>
      <c r="AW147" s="14" t="s">
        <v>33</v>
      </c>
      <c r="AX147" s="14" t="s">
        <v>85</v>
      </c>
      <c r="AY147" s="265" t="s">
        <v>149</v>
      </c>
    </row>
    <row r="148" s="2" customFormat="1" ht="16.5" customHeight="1">
      <c r="A148" s="39"/>
      <c r="B148" s="40"/>
      <c r="C148" s="280" t="s">
        <v>197</v>
      </c>
      <c r="D148" s="280" t="s">
        <v>553</v>
      </c>
      <c r="E148" s="281" t="s">
        <v>2268</v>
      </c>
      <c r="F148" s="282" t="s">
        <v>2269</v>
      </c>
      <c r="G148" s="283" t="s">
        <v>284</v>
      </c>
      <c r="H148" s="284">
        <v>11</v>
      </c>
      <c r="I148" s="285"/>
      <c r="J148" s="286">
        <f>ROUND(I148*H148,2)</f>
        <v>0</v>
      </c>
      <c r="K148" s="282" t="s">
        <v>159</v>
      </c>
      <c r="L148" s="287"/>
      <c r="M148" s="288" t="s">
        <v>1</v>
      </c>
      <c r="N148" s="289" t="s">
        <v>42</v>
      </c>
      <c r="O148" s="92"/>
      <c r="P148" s="236">
        <f>O148*H148</f>
        <v>0</v>
      </c>
      <c r="Q148" s="236">
        <v>0.010999999999999999</v>
      </c>
      <c r="R148" s="236">
        <f>Q148*H148</f>
        <v>0.121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2270</v>
      </c>
      <c r="AT148" s="238" t="s">
        <v>553</v>
      </c>
      <c r="AU148" s="238" t="s">
        <v>87</v>
      </c>
      <c r="AY148" s="18" t="s">
        <v>149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699</v>
      </c>
      <c r="BM148" s="238" t="s">
        <v>222</v>
      </c>
    </row>
    <row r="149" s="2" customFormat="1">
      <c r="A149" s="39"/>
      <c r="B149" s="40"/>
      <c r="C149" s="41"/>
      <c r="D149" s="240" t="s">
        <v>162</v>
      </c>
      <c r="E149" s="41"/>
      <c r="F149" s="241" t="s">
        <v>2269</v>
      </c>
      <c r="G149" s="41"/>
      <c r="H149" s="41"/>
      <c r="I149" s="242"/>
      <c r="J149" s="41"/>
      <c r="K149" s="41"/>
      <c r="L149" s="45"/>
      <c r="M149" s="243"/>
      <c r="N149" s="24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162</v>
      </c>
      <c r="AU149" s="18" t="s">
        <v>87</v>
      </c>
    </row>
    <row r="150" s="14" customFormat="1">
      <c r="A150" s="14"/>
      <c r="B150" s="255"/>
      <c r="C150" s="256"/>
      <c r="D150" s="240" t="s">
        <v>163</v>
      </c>
      <c r="E150" s="257" t="s">
        <v>1</v>
      </c>
      <c r="F150" s="258" t="s">
        <v>2271</v>
      </c>
      <c r="G150" s="256"/>
      <c r="H150" s="259">
        <v>11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5" t="s">
        <v>163</v>
      </c>
      <c r="AU150" s="265" t="s">
        <v>87</v>
      </c>
      <c r="AV150" s="14" t="s">
        <v>87</v>
      </c>
      <c r="AW150" s="14" t="s">
        <v>33</v>
      </c>
      <c r="AX150" s="14" t="s">
        <v>85</v>
      </c>
      <c r="AY150" s="265" t="s">
        <v>149</v>
      </c>
    </row>
    <row r="151" s="2" customFormat="1" ht="16.5" customHeight="1">
      <c r="A151" s="39"/>
      <c r="B151" s="40"/>
      <c r="C151" s="227" t="s">
        <v>203</v>
      </c>
      <c r="D151" s="227" t="s">
        <v>155</v>
      </c>
      <c r="E151" s="228" t="s">
        <v>2272</v>
      </c>
      <c r="F151" s="229" t="s">
        <v>2273</v>
      </c>
      <c r="G151" s="230" t="s">
        <v>284</v>
      </c>
      <c r="H151" s="231">
        <v>11</v>
      </c>
      <c r="I151" s="232"/>
      <c r="J151" s="233">
        <f>ROUND(I151*H151,2)</f>
        <v>0</v>
      </c>
      <c r="K151" s="229" t="s">
        <v>159</v>
      </c>
      <c r="L151" s="45"/>
      <c r="M151" s="234" t="s">
        <v>1</v>
      </c>
      <c r="N151" s="235" t="s">
        <v>42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699</v>
      </c>
      <c r="AT151" s="238" t="s">
        <v>155</v>
      </c>
      <c r="AU151" s="238" t="s">
        <v>87</v>
      </c>
      <c r="AY151" s="18" t="s">
        <v>149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85</v>
      </c>
      <c r="BK151" s="239">
        <f>ROUND(I151*H151,2)</f>
        <v>0</v>
      </c>
      <c r="BL151" s="18" t="s">
        <v>699</v>
      </c>
      <c r="BM151" s="238" t="s">
        <v>236</v>
      </c>
    </row>
    <row r="152" s="2" customFormat="1">
      <c r="A152" s="39"/>
      <c r="B152" s="40"/>
      <c r="C152" s="41"/>
      <c r="D152" s="240" t="s">
        <v>162</v>
      </c>
      <c r="E152" s="41"/>
      <c r="F152" s="241" t="s">
        <v>2274</v>
      </c>
      <c r="G152" s="41"/>
      <c r="H152" s="41"/>
      <c r="I152" s="242"/>
      <c r="J152" s="41"/>
      <c r="K152" s="41"/>
      <c r="L152" s="45"/>
      <c r="M152" s="243"/>
      <c r="N152" s="244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162</v>
      </c>
      <c r="AU152" s="18" t="s">
        <v>87</v>
      </c>
    </row>
    <row r="153" s="14" customFormat="1">
      <c r="A153" s="14"/>
      <c r="B153" s="255"/>
      <c r="C153" s="256"/>
      <c r="D153" s="240" t="s">
        <v>163</v>
      </c>
      <c r="E153" s="257" t="s">
        <v>1</v>
      </c>
      <c r="F153" s="258" t="s">
        <v>2275</v>
      </c>
      <c r="G153" s="256"/>
      <c r="H153" s="259">
        <v>11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5" t="s">
        <v>163</v>
      </c>
      <c r="AU153" s="265" t="s">
        <v>87</v>
      </c>
      <c r="AV153" s="14" t="s">
        <v>87</v>
      </c>
      <c r="AW153" s="14" t="s">
        <v>33</v>
      </c>
      <c r="AX153" s="14" t="s">
        <v>85</v>
      </c>
      <c r="AY153" s="265" t="s">
        <v>149</v>
      </c>
    </row>
    <row r="154" s="2" customFormat="1" ht="16.5" customHeight="1">
      <c r="A154" s="39"/>
      <c r="B154" s="40"/>
      <c r="C154" s="280" t="s">
        <v>209</v>
      </c>
      <c r="D154" s="280" t="s">
        <v>553</v>
      </c>
      <c r="E154" s="281" t="s">
        <v>2276</v>
      </c>
      <c r="F154" s="282" t="s">
        <v>2277</v>
      </c>
      <c r="G154" s="283" t="s">
        <v>284</v>
      </c>
      <c r="H154" s="284">
        <v>11</v>
      </c>
      <c r="I154" s="285"/>
      <c r="J154" s="286">
        <f>ROUND(I154*H154,2)</f>
        <v>0</v>
      </c>
      <c r="K154" s="282" t="s">
        <v>159</v>
      </c>
      <c r="L154" s="287"/>
      <c r="M154" s="288" t="s">
        <v>1</v>
      </c>
      <c r="N154" s="289" t="s">
        <v>42</v>
      </c>
      <c r="O154" s="92"/>
      <c r="P154" s="236">
        <f>O154*H154</f>
        <v>0</v>
      </c>
      <c r="Q154" s="236">
        <v>0.062</v>
      </c>
      <c r="R154" s="236">
        <f>Q154*H154</f>
        <v>0.68199999999999994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2270</v>
      </c>
      <c r="AT154" s="238" t="s">
        <v>553</v>
      </c>
      <c r="AU154" s="238" t="s">
        <v>87</v>
      </c>
      <c r="AY154" s="18" t="s">
        <v>149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699</v>
      </c>
      <c r="BM154" s="238" t="s">
        <v>2278</v>
      </c>
    </row>
    <row r="155" s="2" customFormat="1">
      <c r="A155" s="39"/>
      <c r="B155" s="40"/>
      <c r="C155" s="41"/>
      <c r="D155" s="240" t="s">
        <v>162</v>
      </c>
      <c r="E155" s="41"/>
      <c r="F155" s="241" t="s">
        <v>2277</v>
      </c>
      <c r="G155" s="41"/>
      <c r="H155" s="41"/>
      <c r="I155" s="242"/>
      <c r="J155" s="41"/>
      <c r="K155" s="41"/>
      <c r="L155" s="45"/>
      <c r="M155" s="243"/>
      <c r="N155" s="24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162</v>
      </c>
      <c r="AU155" s="18" t="s">
        <v>87</v>
      </c>
    </row>
    <row r="156" s="14" customFormat="1">
      <c r="A156" s="14"/>
      <c r="B156" s="255"/>
      <c r="C156" s="256"/>
      <c r="D156" s="240" t="s">
        <v>163</v>
      </c>
      <c r="E156" s="257" t="s">
        <v>1</v>
      </c>
      <c r="F156" s="258" t="s">
        <v>2279</v>
      </c>
      <c r="G156" s="256"/>
      <c r="H156" s="259">
        <v>11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5" t="s">
        <v>163</v>
      </c>
      <c r="AU156" s="265" t="s">
        <v>87</v>
      </c>
      <c r="AV156" s="14" t="s">
        <v>87</v>
      </c>
      <c r="AW156" s="14" t="s">
        <v>33</v>
      </c>
      <c r="AX156" s="14" t="s">
        <v>85</v>
      </c>
      <c r="AY156" s="265" t="s">
        <v>149</v>
      </c>
    </row>
    <row r="157" s="2" customFormat="1" ht="16.5" customHeight="1">
      <c r="A157" s="39"/>
      <c r="B157" s="40"/>
      <c r="C157" s="227" t="s">
        <v>214</v>
      </c>
      <c r="D157" s="227" t="s">
        <v>155</v>
      </c>
      <c r="E157" s="228" t="s">
        <v>2280</v>
      </c>
      <c r="F157" s="229" t="s">
        <v>2281</v>
      </c>
      <c r="G157" s="230" t="s">
        <v>284</v>
      </c>
      <c r="H157" s="231">
        <v>11</v>
      </c>
      <c r="I157" s="232"/>
      <c r="J157" s="233">
        <f>ROUND(I157*H157,2)</f>
        <v>0</v>
      </c>
      <c r="K157" s="229" t="s">
        <v>159</v>
      </c>
      <c r="L157" s="45"/>
      <c r="M157" s="234" t="s">
        <v>1</v>
      </c>
      <c r="N157" s="235" t="s">
        <v>42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699</v>
      </c>
      <c r="AT157" s="238" t="s">
        <v>155</v>
      </c>
      <c r="AU157" s="238" t="s">
        <v>87</v>
      </c>
      <c r="AY157" s="18" t="s">
        <v>149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699</v>
      </c>
      <c r="BM157" s="238" t="s">
        <v>415</v>
      </c>
    </row>
    <row r="158" s="2" customFormat="1">
      <c r="A158" s="39"/>
      <c r="B158" s="40"/>
      <c r="C158" s="41"/>
      <c r="D158" s="240" t="s">
        <v>162</v>
      </c>
      <c r="E158" s="41"/>
      <c r="F158" s="241" t="s">
        <v>2281</v>
      </c>
      <c r="G158" s="41"/>
      <c r="H158" s="41"/>
      <c r="I158" s="242"/>
      <c r="J158" s="41"/>
      <c r="K158" s="41"/>
      <c r="L158" s="45"/>
      <c r="M158" s="243"/>
      <c r="N158" s="244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162</v>
      </c>
      <c r="AU158" s="18" t="s">
        <v>87</v>
      </c>
    </row>
    <row r="159" s="14" customFormat="1">
      <c r="A159" s="14"/>
      <c r="B159" s="255"/>
      <c r="C159" s="256"/>
      <c r="D159" s="240" t="s">
        <v>163</v>
      </c>
      <c r="E159" s="257" t="s">
        <v>1</v>
      </c>
      <c r="F159" s="258" t="s">
        <v>2282</v>
      </c>
      <c r="G159" s="256"/>
      <c r="H159" s="259">
        <v>11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5" t="s">
        <v>163</v>
      </c>
      <c r="AU159" s="265" t="s">
        <v>87</v>
      </c>
      <c r="AV159" s="14" t="s">
        <v>87</v>
      </c>
      <c r="AW159" s="14" t="s">
        <v>33</v>
      </c>
      <c r="AX159" s="14" t="s">
        <v>85</v>
      </c>
      <c r="AY159" s="265" t="s">
        <v>149</v>
      </c>
    </row>
    <row r="160" s="2" customFormat="1" ht="16.5" customHeight="1">
      <c r="A160" s="39"/>
      <c r="B160" s="40"/>
      <c r="C160" s="280" t="s">
        <v>222</v>
      </c>
      <c r="D160" s="280" t="s">
        <v>553</v>
      </c>
      <c r="E160" s="281" t="s">
        <v>2283</v>
      </c>
      <c r="F160" s="282" t="s">
        <v>2284</v>
      </c>
      <c r="G160" s="283" t="s">
        <v>284</v>
      </c>
      <c r="H160" s="284">
        <v>11</v>
      </c>
      <c r="I160" s="285"/>
      <c r="J160" s="286">
        <f>ROUND(I160*H160,2)</f>
        <v>0</v>
      </c>
      <c r="K160" s="282" t="s">
        <v>1</v>
      </c>
      <c r="L160" s="287"/>
      <c r="M160" s="288" t="s">
        <v>1</v>
      </c>
      <c r="N160" s="289" t="s">
        <v>42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2270</v>
      </c>
      <c r="AT160" s="238" t="s">
        <v>553</v>
      </c>
      <c r="AU160" s="238" t="s">
        <v>87</v>
      </c>
      <c r="AY160" s="18" t="s">
        <v>149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699</v>
      </c>
      <c r="BM160" s="238" t="s">
        <v>2285</v>
      </c>
    </row>
    <row r="161" s="2" customFormat="1">
      <c r="A161" s="39"/>
      <c r="B161" s="40"/>
      <c r="C161" s="41"/>
      <c r="D161" s="240" t="s">
        <v>162</v>
      </c>
      <c r="E161" s="41"/>
      <c r="F161" s="241" t="s">
        <v>2284</v>
      </c>
      <c r="G161" s="41"/>
      <c r="H161" s="41"/>
      <c r="I161" s="242"/>
      <c r="J161" s="41"/>
      <c r="K161" s="41"/>
      <c r="L161" s="45"/>
      <c r="M161" s="243"/>
      <c r="N161" s="24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162</v>
      </c>
      <c r="AU161" s="18" t="s">
        <v>87</v>
      </c>
    </row>
    <row r="162" s="14" customFormat="1">
      <c r="A162" s="14"/>
      <c r="B162" s="255"/>
      <c r="C162" s="256"/>
      <c r="D162" s="240" t="s">
        <v>163</v>
      </c>
      <c r="E162" s="257" t="s">
        <v>1</v>
      </c>
      <c r="F162" s="258" t="s">
        <v>2279</v>
      </c>
      <c r="G162" s="256"/>
      <c r="H162" s="259">
        <v>11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5" t="s">
        <v>163</v>
      </c>
      <c r="AU162" s="265" t="s">
        <v>87</v>
      </c>
      <c r="AV162" s="14" t="s">
        <v>87</v>
      </c>
      <c r="AW162" s="14" t="s">
        <v>33</v>
      </c>
      <c r="AX162" s="14" t="s">
        <v>85</v>
      </c>
      <c r="AY162" s="265" t="s">
        <v>149</v>
      </c>
    </row>
    <row r="163" s="2" customFormat="1" ht="24.15" customHeight="1">
      <c r="A163" s="39"/>
      <c r="B163" s="40"/>
      <c r="C163" s="227" t="s">
        <v>229</v>
      </c>
      <c r="D163" s="227" t="s">
        <v>155</v>
      </c>
      <c r="E163" s="228" t="s">
        <v>2286</v>
      </c>
      <c r="F163" s="229" t="s">
        <v>2287</v>
      </c>
      <c r="G163" s="230" t="s">
        <v>411</v>
      </c>
      <c r="H163" s="231">
        <v>546</v>
      </c>
      <c r="I163" s="232"/>
      <c r="J163" s="233">
        <f>ROUND(I163*H163,2)</f>
        <v>0</v>
      </c>
      <c r="K163" s="229" t="s">
        <v>159</v>
      </c>
      <c r="L163" s="45"/>
      <c r="M163" s="234" t="s">
        <v>1</v>
      </c>
      <c r="N163" s="235" t="s">
        <v>42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699</v>
      </c>
      <c r="AT163" s="238" t="s">
        <v>155</v>
      </c>
      <c r="AU163" s="238" t="s">
        <v>87</v>
      </c>
      <c r="AY163" s="18" t="s">
        <v>149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699</v>
      </c>
      <c r="BM163" s="238" t="s">
        <v>443</v>
      </c>
    </row>
    <row r="164" s="2" customFormat="1">
      <c r="A164" s="39"/>
      <c r="B164" s="40"/>
      <c r="C164" s="41"/>
      <c r="D164" s="240" t="s">
        <v>162</v>
      </c>
      <c r="E164" s="41"/>
      <c r="F164" s="241" t="s">
        <v>2288</v>
      </c>
      <c r="G164" s="41"/>
      <c r="H164" s="41"/>
      <c r="I164" s="242"/>
      <c r="J164" s="41"/>
      <c r="K164" s="41"/>
      <c r="L164" s="45"/>
      <c r="M164" s="243"/>
      <c r="N164" s="24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162</v>
      </c>
      <c r="AU164" s="18" t="s">
        <v>87</v>
      </c>
    </row>
    <row r="165" s="14" customFormat="1">
      <c r="A165" s="14"/>
      <c r="B165" s="255"/>
      <c r="C165" s="256"/>
      <c r="D165" s="240" t="s">
        <v>163</v>
      </c>
      <c r="E165" s="257" t="s">
        <v>1</v>
      </c>
      <c r="F165" s="258" t="s">
        <v>2289</v>
      </c>
      <c r="G165" s="256"/>
      <c r="H165" s="259">
        <v>546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5" t="s">
        <v>163</v>
      </c>
      <c r="AU165" s="265" t="s">
        <v>87</v>
      </c>
      <c r="AV165" s="14" t="s">
        <v>87</v>
      </c>
      <c r="AW165" s="14" t="s">
        <v>33</v>
      </c>
      <c r="AX165" s="14" t="s">
        <v>85</v>
      </c>
      <c r="AY165" s="265" t="s">
        <v>149</v>
      </c>
    </row>
    <row r="166" s="13" customFormat="1">
      <c r="A166" s="13"/>
      <c r="B166" s="245"/>
      <c r="C166" s="246"/>
      <c r="D166" s="240" t="s">
        <v>163</v>
      </c>
      <c r="E166" s="247" t="s">
        <v>1</v>
      </c>
      <c r="F166" s="248" t="s">
        <v>2290</v>
      </c>
      <c r="G166" s="246"/>
      <c r="H166" s="247" t="s">
        <v>1</v>
      </c>
      <c r="I166" s="249"/>
      <c r="J166" s="246"/>
      <c r="K166" s="246"/>
      <c r="L166" s="250"/>
      <c r="M166" s="251"/>
      <c r="N166" s="252"/>
      <c r="O166" s="252"/>
      <c r="P166" s="252"/>
      <c r="Q166" s="252"/>
      <c r="R166" s="252"/>
      <c r="S166" s="252"/>
      <c r="T166" s="25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4" t="s">
        <v>163</v>
      </c>
      <c r="AU166" s="254" t="s">
        <v>87</v>
      </c>
      <c r="AV166" s="13" t="s">
        <v>85</v>
      </c>
      <c r="AW166" s="13" t="s">
        <v>33</v>
      </c>
      <c r="AX166" s="13" t="s">
        <v>77</v>
      </c>
      <c r="AY166" s="254" t="s">
        <v>149</v>
      </c>
    </row>
    <row r="167" s="2" customFormat="1" ht="16.5" customHeight="1">
      <c r="A167" s="39"/>
      <c r="B167" s="40"/>
      <c r="C167" s="280" t="s">
        <v>236</v>
      </c>
      <c r="D167" s="280" t="s">
        <v>553</v>
      </c>
      <c r="E167" s="281" t="s">
        <v>2291</v>
      </c>
      <c r="F167" s="282" t="s">
        <v>2292</v>
      </c>
      <c r="G167" s="283" t="s">
        <v>284</v>
      </c>
      <c r="H167" s="284">
        <v>11</v>
      </c>
      <c r="I167" s="285"/>
      <c r="J167" s="286">
        <f>ROUND(I167*H167,2)</f>
        <v>0</v>
      </c>
      <c r="K167" s="282" t="s">
        <v>1</v>
      </c>
      <c r="L167" s="287"/>
      <c r="M167" s="288" t="s">
        <v>1</v>
      </c>
      <c r="N167" s="289" t="s">
        <v>42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2270</v>
      </c>
      <c r="AT167" s="238" t="s">
        <v>553</v>
      </c>
      <c r="AU167" s="238" t="s">
        <v>87</v>
      </c>
      <c r="AY167" s="18" t="s">
        <v>149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85</v>
      </c>
      <c r="BK167" s="239">
        <f>ROUND(I167*H167,2)</f>
        <v>0</v>
      </c>
      <c r="BL167" s="18" t="s">
        <v>699</v>
      </c>
      <c r="BM167" s="238" t="s">
        <v>458</v>
      </c>
    </row>
    <row r="168" s="2" customFormat="1">
      <c r="A168" s="39"/>
      <c r="B168" s="40"/>
      <c r="C168" s="41"/>
      <c r="D168" s="240" t="s">
        <v>162</v>
      </c>
      <c r="E168" s="41"/>
      <c r="F168" s="241" t="s">
        <v>2292</v>
      </c>
      <c r="G168" s="41"/>
      <c r="H168" s="41"/>
      <c r="I168" s="242"/>
      <c r="J168" s="41"/>
      <c r="K168" s="41"/>
      <c r="L168" s="45"/>
      <c r="M168" s="243"/>
      <c r="N168" s="244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162</v>
      </c>
      <c r="AU168" s="18" t="s">
        <v>87</v>
      </c>
    </row>
    <row r="169" s="14" customFormat="1">
      <c r="A169" s="14"/>
      <c r="B169" s="255"/>
      <c r="C169" s="256"/>
      <c r="D169" s="240" t="s">
        <v>163</v>
      </c>
      <c r="E169" s="257" t="s">
        <v>1</v>
      </c>
      <c r="F169" s="258" t="s">
        <v>2293</v>
      </c>
      <c r="G169" s="256"/>
      <c r="H169" s="259">
        <v>11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163</v>
      </c>
      <c r="AU169" s="265" t="s">
        <v>87</v>
      </c>
      <c r="AV169" s="14" t="s">
        <v>87</v>
      </c>
      <c r="AW169" s="14" t="s">
        <v>33</v>
      </c>
      <c r="AX169" s="14" t="s">
        <v>85</v>
      </c>
      <c r="AY169" s="265" t="s">
        <v>149</v>
      </c>
    </row>
    <row r="170" s="2" customFormat="1" ht="16.5" customHeight="1">
      <c r="A170" s="39"/>
      <c r="B170" s="40"/>
      <c r="C170" s="280" t="s">
        <v>8</v>
      </c>
      <c r="D170" s="280" t="s">
        <v>553</v>
      </c>
      <c r="E170" s="281" t="s">
        <v>2294</v>
      </c>
      <c r="F170" s="282" t="s">
        <v>2295</v>
      </c>
      <c r="G170" s="283" t="s">
        <v>638</v>
      </c>
      <c r="H170" s="284">
        <v>546</v>
      </c>
      <c r="I170" s="285"/>
      <c r="J170" s="286">
        <f>ROUND(I170*H170,2)</f>
        <v>0</v>
      </c>
      <c r="K170" s="282" t="s">
        <v>159</v>
      </c>
      <c r="L170" s="287"/>
      <c r="M170" s="288" t="s">
        <v>1</v>
      </c>
      <c r="N170" s="289" t="s">
        <v>42</v>
      </c>
      <c r="O170" s="92"/>
      <c r="P170" s="236">
        <f>O170*H170</f>
        <v>0</v>
      </c>
      <c r="Q170" s="236">
        <v>0.001</v>
      </c>
      <c r="R170" s="236">
        <f>Q170*H170</f>
        <v>0.54600000000000004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2270</v>
      </c>
      <c r="AT170" s="238" t="s">
        <v>553</v>
      </c>
      <c r="AU170" s="238" t="s">
        <v>87</v>
      </c>
      <c r="AY170" s="18" t="s">
        <v>149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699</v>
      </c>
      <c r="BM170" s="238" t="s">
        <v>470</v>
      </c>
    </row>
    <row r="171" s="2" customFormat="1">
      <c r="A171" s="39"/>
      <c r="B171" s="40"/>
      <c r="C171" s="41"/>
      <c r="D171" s="240" t="s">
        <v>162</v>
      </c>
      <c r="E171" s="41"/>
      <c r="F171" s="241" t="s">
        <v>2295</v>
      </c>
      <c r="G171" s="41"/>
      <c r="H171" s="41"/>
      <c r="I171" s="242"/>
      <c r="J171" s="41"/>
      <c r="K171" s="41"/>
      <c r="L171" s="45"/>
      <c r="M171" s="243"/>
      <c r="N171" s="244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162</v>
      </c>
      <c r="AU171" s="18" t="s">
        <v>87</v>
      </c>
    </row>
    <row r="172" s="14" customFormat="1">
      <c r="A172" s="14"/>
      <c r="B172" s="255"/>
      <c r="C172" s="256"/>
      <c r="D172" s="240" t="s">
        <v>163</v>
      </c>
      <c r="E172" s="257" t="s">
        <v>1</v>
      </c>
      <c r="F172" s="258" t="s">
        <v>2296</v>
      </c>
      <c r="G172" s="256"/>
      <c r="H172" s="259">
        <v>546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5" t="s">
        <v>163</v>
      </c>
      <c r="AU172" s="265" t="s">
        <v>87</v>
      </c>
      <c r="AV172" s="14" t="s">
        <v>87</v>
      </c>
      <c r="AW172" s="14" t="s">
        <v>33</v>
      </c>
      <c r="AX172" s="14" t="s">
        <v>85</v>
      </c>
      <c r="AY172" s="265" t="s">
        <v>149</v>
      </c>
    </row>
    <row r="173" s="2" customFormat="1" ht="16.5" customHeight="1">
      <c r="A173" s="39"/>
      <c r="B173" s="40"/>
      <c r="C173" s="227" t="s">
        <v>248</v>
      </c>
      <c r="D173" s="227" t="s">
        <v>155</v>
      </c>
      <c r="E173" s="228" t="s">
        <v>2297</v>
      </c>
      <c r="F173" s="229" t="s">
        <v>2298</v>
      </c>
      <c r="G173" s="230" t="s">
        <v>284</v>
      </c>
      <c r="H173" s="231">
        <v>33</v>
      </c>
      <c r="I173" s="232"/>
      <c r="J173" s="233">
        <f>ROUND(I173*H173,2)</f>
        <v>0</v>
      </c>
      <c r="K173" s="229" t="s">
        <v>159</v>
      </c>
      <c r="L173" s="45"/>
      <c r="M173" s="234" t="s">
        <v>1</v>
      </c>
      <c r="N173" s="235" t="s">
        <v>42</v>
      </c>
      <c r="O173" s="92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699</v>
      </c>
      <c r="AT173" s="238" t="s">
        <v>155</v>
      </c>
      <c r="AU173" s="238" t="s">
        <v>87</v>
      </c>
      <c r="AY173" s="18" t="s">
        <v>149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85</v>
      </c>
      <c r="BK173" s="239">
        <f>ROUND(I173*H173,2)</f>
        <v>0</v>
      </c>
      <c r="BL173" s="18" t="s">
        <v>699</v>
      </c>
      <c r="BM173" s="238" t="s">
        <v>482</v>
      </c>
    </row>
    <row r="174" s="2" customFormat="1">
      <c r="A174" s="39"/>
      <c r="B174" s="40"/>
      <c r="C174" s="41"/>
      <c r="D174" s="240" t="s">
        <v>162</v>
      </c>
      <c r="E174" s="41"/>
      <c r="F174" s="241" t="s">
        <v>2299</v>
      </c>
      <c r="G174" s="41"/>
      <c r="H174" s="41"/>
      <c r="I174" s="242"/>
      <c r="J174" s="41"/>
      <c r="K174" s="41"/>
      <c r="L174" s="45"/>
      <c r="M174" s="243"/>
      <c r="N174" s="244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162</v>
      </c>
      <c r="AU174" s="18" t="s">
        <v>87</v>
      </c>
    </row>
    <row r="175" s="14" customFormat="1">
      <c r="A175" s="14"/>
      <c r="B175" s="255"/>
      <c r="C175" s="256"/>
      <c r="D175" s="240" t="s">
        <v>163</v>
      </c>
      <c r="E175" s="257" t="s">
        <v>1</v>
      </c>
      <c r="F175" s="258" t="s">
        <v>2300</v>
      </c>
      <c r="G175" s="256"/>
      <c r="H175" s="259">
        <v>33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5" t="s">
        <v>163</v>
      </c>
      <c r="AU175" s="265" t="s">
        <v>87</v>
      </c>
      <c r="AV175" s="14" t="s">
        <v>87</v>
      </c>
      <c r="AW175" s="14" t="s">
        <v>33</v>
      </c>
      <c r="AX175" s="14" t="s">
        <v>85</v>
      </c>
      <c r="AY175" s="265" t="s">
        <v>149</v>
      </c>
    </row>
    <row r="176" s="2" customFormat="1" ht="16.5" customHeight="1">
      <c r="A176" s="39"/>
      <c r="B176" s="40"/>
      <c r="C176" s="280" t="s">
        <v>255</v>
      </c>
      <c r="D176" s="280" t="s">
        <v>553</v>
      </c>
      <c r="E176" s="281" t="s">
        <v>2301</v>
      </c>
      <c r="F176" s="282" t="s">
        <v>2302</v>
      </c>
      <c r="G176" s="283" t="s">
        <v>284</v>
      </c>
      <c r="H176" s="284">
        <v>33</v>
      </c>
      <c r="I176" s="285"/>
      <c r="J176" s="286">
        <f>ROUND(I176*H176,2)</f>
        <v>0</v>
      </c>
      <c r="K176" s="282" t="s">
        <v>159</v>
      </c>
      <c r="L176" s="287"/>
      <c r="M176" s="288" t="s">
        <v>1</v>
      </c>
      <c r="N176" s="289" t="s">
        <v>42</v>
      </c>
      <c r="O176" s="92"/>
      <c r="P176" s="236">
        <f>O176*H176</f>
        <v>0</v>
      </c>
      <c r="Q176" s="236">
        <v>0.00069999999999999999</v>
      </c>
      <c r="R176" s="236">
        <f>Q176*H176</f>
        <v>0.023099999999999999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2270</v>
      </c>
      <c r="AT176" s="238" t="s">
        <v>553</v>
      </c>
      <c r="AU176" s="238" t="s">
        <v>87</v>
      </c>
      <c r="AY176" s="18" t="s">
        <v>149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85</v>
      </c>
      <c r="BK176" s="239">
        <f>ROUND(I176*H176,2)</f>
        <v>0</v>
      </c>
      <c r="BL176" s="18" t="s">
        <v>699</v>
      </c>
      <c r="BM176" s="238" t="s">
        <v>494</v>
      </c>
    </row>
    <row r="177" s="2" customFormat="1">
      <c r="A177" s="39"/>
      <c r="B177" s="40"/>
      <c r="C177" s="41"/>
      <c r="D177" s="240" t="s">
        <v>162</v>
      </c>
      <c r="E177" s="41"/>
      <c r="F177" s="241" t="s">
        <v>2302</v>
      </c>
      <c r="G177" s="41"/>
      <c r="H177" s="41"/>
      <c r="I177" s="242"/>
      <c r="J177" s="41"/>
      <c r="K177" s="41"/>
      <c r="L177" s="45"/>
      <c r="M177" s="243"/>
      <c r="N177" s="244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162</v>
      </c>
      <c r="AU177" s="18" t="s">
        <v>87</v>
      </c>
    </row>
    <row r="178" s="14" customFormat="1">
      <c r="A178" s="14"/>
      <c r="B178" s="255"/>
      <c r="C178" s="256"/>
      <c r="D178" s="240" t="s">
        <v>163</v>
      </c>
      <c r="E178" s="257" t="s">
        <v>1</v>
      </c>
      <c r="F178" s="258" t="s">
        <v>2303</v>
      </c>
      <c r="G178" s="256"/>
      <c r="H178" s="259">
        <v>33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5" t="s">
        <v>163</v>
      </c>
      <c r="AU178" s="265" t="s">
        <v>87</v>
      </c>
      <c r="AV178" s="14" t="s">
        <v>87</v>
      </c>
      <c r="AW178" s="14" t="s">
        <v>33</v>
      </c>
      <c r="AX178" s="14" t="s">
        <v>85</v>
      </c>
      <c r="AY178" s="265" t="s">
        <v>149</v>
      </c>
    </row>
    <row r="179" s="2" customFormat="1" ht="24.15" customHeight="1">
      <c r="A179" s="39"/>
      <c r="B179" s="40"/>
      <c r="C179" s="227" t="s">
        <v>374</v>
      </c>
      <c r="D179" s="227" t="s">
        <v>155</v>
      </c>
      <c r="E179" s="228" t="s">
        <v>2304</v>
      </c>
      <c r="F179" s="229" t="s">
        <v>2305</v>
      </c>
      <c r="G179" s="230" t="s">
        <v>411</v>
      </c>
      <c r="H179" s="231">
        <v>66</v>
      </c>
      <c r="I179" s="232"/>
      <c r="J179" s="233">
        <f>ROUND(I179*H179,2)</f>
        <v>0</v>
      </c>
      <c r="K179" s="229" t="s">
        <v>159</v>
      </c>
      <c r="L179" s="45"/>
      <c r="M179" s="234" t="s">
        <v>1</v>
      </c>
      <c r="N179" s="235" t="s">
        <v>42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699</v>
      </c>
      <c r="AT179" s="238" t="s">
        <v>155</v>
      </c>
      <c r="AU179" s="238" t="s">
        <v>87</v>
      </c>
      <c r="AY179" s="18" t="s">
        <v>149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85</v>
      </c>
      <c r="BK179" s="239">
        <f>ROUND(I179*H179,2)</f>
        <v>0</v>
      </c>
      <c r="BL179" s="18" t="s">
        <v>699</v>
      </c>
      <c r="BM179" s="238" t="s">
        <v>506</v>
      </c>
    </row>
    <row r="180" s="2" customFormat="1">
      <c r="A180" s="39"/>
      <c r="B180" s="40"/>
      <c r="C180" s="41"/>
      <c r="D180" s="240" t="s">
        <v>162</v>
      </c>
      <c r="E180" s="41"/>
      <c r="F180" s="241" t="s">
        <v>2306</v>
      </c>
      <c r="G180" s="41"/>
      <c r="H180" s="41"/>
      <c r="I180" s="242"/>
      <c r="J180" s="41"/>
      <c r="K180" s="41"/>
      <c r="L180" s="45"/>
      <c r="M180" s="243"/>
      <c r="N180" s="244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162</v>
      </c>
      <c r="AU180" s="18" t="s">
        <v>87</v>
      </c>
    </row>
    <row r="181" s="14" customFormat="1">
      <c r="A181" s="14"/>
      <c r="B181" s="255"/>
      <c r="C181" s="256"/>
      <c r="D181" s="240" t="s">
        <v>163</v>
      </c>
      <c r="E181" s="257" t="s">
        <v>1</v>
      </c>
      <c r="F181" s="258" t="s">
        <v>2307</v>
      </c>
      <c r="G181" s="256"/>
      <c r="H181" s="259">
        <v>66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5" t="s">
        <v>163</v>
      </c>
      <c r="AU181" s="265" t="s">
        <v>87</v>
      </c>
      <c r="AV181" s="14" t="s">
        <v>87</v>
      </c>
      <c r="AW181" s="14" t="s">
        <v>33</v>
      </c>
      <c r="AX181" s="14" t="s">
        <v>85</v>
      </c>
      <c r="AY181" s="265" t="s">
        <v>149</v>
      </c>
    </row>
    <row r="182" s="2" customFormat="1" ht="16.5" customHeight="1">
      <c r="A182" s="39"/>
      <c r="B182" s="40"/>
      <c r="C182" s="280" t="s">
        <v>382</v>
      </c>
      <c r="D182" s="280" t="s">
        <v>553</v>
      </c>
      <c r="E182" s="281" t="s">
        <v>2308</v>
      </c>
      <c r="F182" s="282" t="s">
        <v>2309</v>
      </c>
      <c r="G182" s="283" t="s">
        <v>411</v>
      </c>
      <c r="H182" s="284">
        <v>66</v>
      </c>
      <c r="I182" s="285"/>
      <c r="J182" s="286">
        <f>ROUND(I182*H182,2)</f>
        <v>0</v>
      </c>
      <c r="K182" s="282" t="s">
        <v>159</v>
      </c>
      <c r="L182" s="287"/>
      <c r="M182" s="288" t="s">
        <v>1</v>
      </c>
      <c r="N182" s="289" t="s">
        <v>42</v>
      </c>
      <c r="O182" s="92"/>
      <c r="P182" s="236">
        <f>O182*H182</f>
        <v>0</v>
      </c>
      <c r="Q182" s="236">
        <v>0.00012</v>
      </c>
      <c r="R182" s="236">
        <f>Q182*H182</f>
        <v>0.00792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2270</v>
      </c>
      <c r="AT182" s="238" t="s">
        <v>553</v>
      </c>
      <c r="AU182" s="238" t="s">
        <v>87</v>
      </c>
      <c r="AY182" s="18" t="s">
        <v>149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85</v>
      </c>
      <c r="BK182" s="239">
        <f>ROUND(I182*H182,2)</f>
        <v>0</v>
      </c>
      <c r="BL182" s="18" t="s">
        <v>699</v>
      </c>
      <c r="BM182" s="238" t="s">
        <v>525</v>
      </c>
    </row>
    <row r="183" s="2" customFormat="1">
      <c r="A183" s="39"/>
      <c r="B183" s="40"/>
      <c r="C183" s="41"/>
      <c r="D183" s="240" t="s">
        <v>162</v>
      </c>
      <c r="E183" s="41"/>
      <c r="F183" s="241" t="s">
        <v>2309</v>
      </c>
      <c r="G183" s="41"/>
      <c r="H183" s="41"/>
      <c r="I183" s="242"/>
      <c r="J183" s="41"/>
      <c r="K183" s="41"/>
      <c r="L183" s="45"/>
      <c r="M183" s="243"/>
      <c r="N183" s="244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162</v>
      </c>
      <c r="AU183" s="18" t="s">
        <v>87</v>
      </c>
    </row>
    <row r="184" s="14" customFormat="1">
      <c r="A184" s="14"/>
      <c r="B184" s="255"/>
      <c r="C184" s="256"/>
      <c r="D184" s="240" t="s">
        <v>163</v>
      </c>
      <c r="E184" s="257" t="s">
        <v>1</v>
      </c>
      <c r="F184" s="258" t="s">
        <v>2310</v>
      </c>
      <c r="G184" s="256"/>
      <c r="H184" s="259">
        <v>66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5" t="s">
        <v>163</v>
      </c>
      <c r="AU184" s="265" t="s">
        <v>87</v>
      </c>
      <c r="AV184" s="14" t="s">
        <v>87</v>
      </c>
      <c r="AW184" s="14" t="s">
        <v>33</v>
      </c>
      <c r="AX184" s="14" t="s">
        <v>85</v>
      </c>
      <c r="AY184" s="265" t="s">
        <v>149</v>
      </c>
    </row>
    <row r="185" s="2" customFormat="1" ht="24.15" customHeight="1">
      <c r="A185" s="39"/>
      <c r="B185" s="40"/>
      <c r="C185" s="227" t="s">
        <v>389</v>
      </c>
      <c r="D185" s="227" t="s">
        <v>155</v>
      </c>
      <c r="E185" s="228" t="s">
        <v>2311</v>
      </c>
      <c r="F185" s="229" t="s">
        <v>2312</v>
      </c>
      <c r="G185" s="230" t="s">
        <v>411</v>
      </c>
      <c r="H185" s="231">
        <v>568</v>
      </c>
      <c r="I185" s="232"/>
      <c r="J185" s="233">
        <f>ROUND(I185*H185,2)</f>
        <v>0</v>
      </c>
      <c r="K185" s="229" t="s">
        <v>159</v>
      </c>
      <c r="L185" s="45"/>
      <c r="M185" s="234" t="s">
        <v>1</v>
      </c>
      <c r="N185" s="235" t="s">
        <v>42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699</v>
      </c>
      <c r="AT185" s="238" t="s">
        <v>155</v>
      </c>
      <c r="AU185" s="238" t="s">
        <v>87</v>
      </c>
      <c r="AY185" s="18" t="s">
        <v>149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85</v>
      </c>
      <c r="BK185" s="239">
        <f>ROUND(I185*H185,2)</f>
        <v>0</v>
      </c>
      <c r="BL185" s="18" t="s">
        <v>699</v>
      </c>
      <c r="BM185" s="238" t="s">
        <v>538</v>
      </c>
    </row>
    <row r="186" s="2" customFormat="1">
      <c r="A186" s="39"/>
      <c r="B186" s="40"/>
      <c r="C186" s="41"/>
      <c r="D186" s="240" t="s">
        <v>162</v>
      </c>
      <c r="E186" s="41"/>
      <c r="F186" s="241" t="s">
        <v>2313</v>
      </c>
      <c r="G186" s="41"/>
      <c r="H186" s="41"/>
      <c r="I186" s="242"/>
      <c r="J186" s="41"/>
      <c r="K186" s="41"/>
      <c r="L186" s="45"/>
      <c r="M186" s="243"/>
      <c r="N186" s="244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162</v>
      </c>
      <c r="AU186" s="18" t="s">
        <v>87</v>
      </c>
    </row>
    <row r="187" s="14" customFormat="1">
      <c r="A187" s="14"/>
      <c r="B187" s="255"/>
      <c r="C187" s="256"/>
      <c r="D187" s="240" t="s">
        <v>163</v>
      </c>
      <c r="E187" s="257" t="s">
        <v>1</v>
      </c>
      <c r="F187" s="258" t="s">
        <v>2314</v>
      </c>
      <c r="G187" s="256"/>
      <c r="H187" s="259">
        <v>568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5" t="s">
        <v>163</v>
      </c>
      <c r="AU187" s="265" t="s">
        <v>87</v>
      </c>
      <c r="AV187" s="14" t="s">
        <v>87</v>
      </c>
      <c r="AW187" s="14" t="s">
        <v>33</v>
      </c>
      <c r="AX187" s="14" t="s">
        <v>85</v>
      </c>
      <c r="AY187" s="265" t="s">
        <v>149</v>
      </c>
    </row>
    <row r="188" s="2" customFormat="1" ht="16.5" customHeight="1">
      <c r="A188" s="39"/>
      <c r="B188" s="40"/>
      <c r="C188" s="280" t="s">
        <v>7</v>
      </c>
      <c r="D188" s="280" t="s">
        <v>553</v>
      </c>
      <c r="E188" s="281" t="s">
        <v>2315</v>
      </c>
      <c r="F188" s="282" t="s">
        <v>2316</v>
      </c>
      <c r="G188" s="283" t="s">
        <v>411</v>
      </c>
      <c r="H188" s="284">
        <v>568</v>
      </c>
      <c r="I188" s="285"/>
      <c r="J188" s="286">
        <f>ROUND(I188*H188,2)</f>
        <v>0</v>
      </c>
      <c r="K188" s="282" t="s">
        <v>159</v>
      </c>
      <c r="L188" s="287"/>
      <c r="M188" s="288" t="s">
        <v>1</v>
      </c>
      <c r="N188" s="289" t="s">
        <v>42</v>
      </c>
      <c r="O188" s="92"/>
      <c r="P188" s="236">
        <f>O188*H188</f>
        <v>0</v>
      </c>
      <c r="Q188" s="236">
        <v>0.00064000000000000005</v>
      </c>
      <c r="R188" s="236">
        <f>Q188*H188</f>
        <v>0.36352000000000001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2270</v>
      </c>
      <c r="AT188" s="238" t="s">
        <v>553</v>
      </c>
      <c r="AU188" s="238" t="s">
        <v>87</v>
      </c>
      <c r="AY188" s="18" t="s">
        <v>149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85</v>
      </c>
      <c r="BK188" s="239">
        <f>ROUND(I188*H188,2)</f>
        <v>0</v>
      </c>
      <c r="BL188" s="18" t="s">
        <v>699</v>
      </c>
      <c r="BM188" s="238" t="s">
        <v>552</v>
      </c>
    </row>
    <row r="189" s="2" customFormat="1">
      <c r="A189" s="39"/>
      <c r="B189" s="40"/>
      <c r="C189" s="41"/>
      <c r="D189" s="240" t="s">
        <v>162</v>
      </c>
      <c r="E189" s="41"/>
      <c r="F189" s="241" t="s">
        <v>2316</v>
      </c>
      <c r="G189" s="41"/>
      <c r="H189" s="41"/>
      <c r="I189" s="242"/>
      <c r="J189" s="41"/>
      <c r="K189" s="41"/>
      <c r="L189" s="45"/>
      <c r="M189" s="243"/>
      <c r="N189" s="244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162</v>
      </c>
      <c r="AU189" s="18" t="s">
        <v>87</v>
      </c>
    </row>
    <row r="190" s="14" customFormat="1">
      <c r="A190" s="14"/>
      <c r="B190" s="255"/>
      <c r="C190" s="256"/>
      <c r="D190" s="240" t="s">
        <v>163</v>
      </c>
      <c r="E190" s="257" t="s">
        <v>1</v>
      </c>
      <c r="F190" s="258" t="s">
        <v>2317</v>
      </c>
      <c r="G190" s="256"/>
      <c r="H190" s="259">
        <v>568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5" t="s">
        <v>163</v>
      </c>
      <c r="AU190" s="265" t="s">
        <v>87</v>
      </c>
      <c r="AV190" s="14" t="s">
        <v>87</v>
      </c>
      <c r="AW190" s="14" t="s">
        <v>33</v>
      </c>
      <c r="AX190" s="14" t="s">
        <v>85</v>
      </c>
      <c r="AY190" s="265" t="s">
        <v>149</v>
      </c>
    </row>
    <row r="191" s="2" customFormat="1" ht="21.75" customHeight="1">
      <c r="A191" s="39"/>
      <c r="B191" s="40"/>
      <c r="C191" s="227" t="s">
        <v>399</v>
      </c>
      <c r="D191" s="227" t="s">
        <v>155</v>
      </c>
      <c r="E191" s="228" t="s">
        <v>2318</v>
      </c>
      <c r="F191" s="229" t="s">
        <v>2319</v>
      </c>
      <c r="G191" s="230" t="s">
        <v>284</v>
      </c>
      <c r="H191" s="231">
        <v>24</v>
      </c>
      <c r="I191" s="232"/>
      <c r="J191" s="233">
        <f>ROUND(I191*H191,2)</f>
        <v>0</v>
      </c>
      <c r="K191" s="229" t="s">
        <v>159</v>
      </c>
      <c r="L191" s="45"/>
      <c r="M191" s="234" t="s">
        <v>1</v>
      </c>
      <c r="N191" s="235" t="s">
        <v>42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699</v>
      </c>
      <c r="AT191" s="238" t="s">
        <v>155</v>
      </c>
      <c r="AU191" s="238" t="s">
        <v>87</v>
      </c>
      <c r="AY191" s="18" t="s">
        <v>149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699</v>
      </c>
      <c r="BM191" s="238" t="s">
        <v>576</v>
      </c>
    </row>
    <row r="192" s="2" customFormat="1">
      <c r="A192" s="39"/>
      <c r="B192" s="40"/>
      <c r="C192" s="41"/>
      <c r="D192" s="240" t="s">
        <v>162</v>
      </c>
      <c r="E192" s="41"/>
      <c r="F192" s="241" t="s">
        <v>2320</v>
      </c>
      <c r="G192" s="41"/>
      <c r="H192" s="41"/>
      <c r="I192" s="242"/>
      <c r="J192" s="41"/>
      <c r="K192" s="41"/>
      <c r="L192" s="45"/>
      <c r="M192" s="243"/>
      <c r="N192" s="244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162</v>
      </c>
      <c r="AU192" s="18" t="s">
        <v>87</v>
      </c>
    </row>
    <row r="193" s="14" customFormat="1">
      <c r="A193" s="14"/>
      <c r="B193" s="255"/>
      <c r="C193" s="256"/>
      <c r="D193" s="240" t="s">
        <v>163</v>
      </c>
      <c r="E193" s="257" t="s">
        <v>1</v>
      </c>
      <c r="F193" s="258" t="s">
        <v>2321</v>
      </c>
      <c r="G193" s="256"/>
      <c r="H193" s="259">
        <v>24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5" t="s">
        <v>163</v>
      </c>
      <c r="AU193" s="265" t="s">
        <v>87</v>
      </c>
      <c r="AV193" s="14" t="s">
        <v>87</v>
      </c>
      <c r="AW193" s="14" t="s">
        <v>33</v>
      </c>
      <c r="AX193" s="14" t="s">
        <v>85</v>
      </c>
      <c r="AY193" s="265" t="s">
        <v>149</v>
      </c>
    </row>
    <row r="194" s="2" customFormat="1" ht="16.5" customHeight="1">
      <c r="A194" s="39"/>
      <c r="B194" s="40"/>
      <c r="C194" s="227" t="s">
        <v>408</v>
      </c>
      <c r="D194" s="227" t="s">
        <v>155</v>
      </c>
      <c r="E194" s="228" t="s">
        <v>2322</v>
      </c>
      <c r="F194" s="229" t="s">
        <v>2323</v>
      </c>
      <c r="G194" s="230" t="s">
        <v>411</v>
      </c>
      <c r="H194" s="231">
        <v>552.39999999999998</v>
      </c>
      <c r="I194" s="232"/>
      <c r="J194" s="233">
        <f>ROUND(I194*H194,2)</f>
        <v>0</v>
      </c>
      <c r="K194" s="229" t="s">
        <v>159</v>
      </c>
      <c r="L194" s="45"/>
      <c r="M194" s="234" t="s">
        <v>1</v>
      </c>
      <c r="N194" s="235" t="s">
        <v>42</v>
      </c>
      <c r="O194" s="92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699</v>
      </c>
      <c r="AT194" s="238" t="s">
        <v>155</v>
      </c>
      <c r="AU194" s="238" t="s">
        <v>87</v>
      </c>
      <c r="AY194" s="18" t="s">
        <v>149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85</v>
      </c>
      <c r="BK194" s="239">
        <f>ROUND(I194*H194,2)</f>
        <v>0</v>
      </c>
      <c r="BL194" s="18" t="s">
        <v>699</v>
      </c>
      <c r="BM194" s="238" t="s">
        <v>593</v>
      </c>
    </row>
    <row r="195" s="2" customFormat="1">
      <c r="A195" s="39"/>
      <c r="B195" s="40"/>
      <c r="C195" s="41"/>
      <c r="D195" s="240" t="s">
        <v>162</v>
      </c>
      <c r="E195" s="41"/>
      <c r="F195" s="241" t="s">
        <v>2324</v>
      </c>
      <c r="G195" s="41"/>
      <c r="H195" s="41"/>
      <c r="I195" s="242"/>
      <c r="J195" s="41"/>
      <c r="K195" s="41"/>
      <c r="L195" s="45"/>
      <c r="M195" s="243"/>
      <c r="N195" s="24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162</v>
      </c>
      <c r="AU195" s="18" t="s">
        <v>87</v>
      </c>
    </row>
    <row r="196" s="14" customFormat="1">
      <c r="A196" s="14"/>
      <c r="B196" s="255"/>
      <c r="C196" s="256"/>
      <c r="D196" s="240" t="s">
        <v>163</v>
      </c>
      <c r="E196" s="257" t="s">
        <v>1</v>
      </c>
      <c r="F196" s="258" t="s">
        <v>2325</v>
      </c>
      <c r="G196" s="256"/>
      <c r="H196" s="259">
        <v>552.39999999999998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5" t="s">
        <v>163</v>
      </c>
      <c r="AU196" s="265" t="s">
        <v>87</v>
      </c>
      <c r="AV196" s="14" t="s">
        <v>87</v>
      </c>
      <c r="AW196" s="14" t="s">
        <v>33</v>
      </c>
      <c r="AX196" s="14" t="s">
        <v>85</v>
      </c>
      <c r="AY196" s="265" t="s">
        <v>149</v>
      </c>
    </row>
    <row r="197" s="2" customFormat="1" ht="16.5" customHeight="1">
      <c r="A197" s="39"/>
      <c r="B197" s="40"/>
      <c r="C197" s="227" t="s">
        <v>415</v>
      </c>
      <c r="D197" s="227" t="s">
        <v>155</v>
      </c>
      <c r="E197" s="228" t="s">
        <v>2326</v>
      </c>
      <c r="F197" s="229" t="s">
        <v>2327</v>
      </c>
      <c r="G197" s="230" t="s">
        <v>284</v>
      </c>
      <c r="H197" s="231">
        <v>1</v>
      </c>
      <c r="I197" s="232"/>
      <c r="J197" s="233">
        <f>ROUND(I197*H197,2)</f>
        <v>0</v>
      </c>
      <c r="K197" s="229" t="s">
        <v>1</v>
      </c>
      <c r="L197" s="45"/>
      <c r="M197" s="234" t="s">
        <v>1</v>
      </c>
      <c r="N197" s="235" t="s">
        <v>42</v>
      </c>
      <c r="O197" s="92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699</v>
      </c>
      <c r="AT197" s="238" t="s">
        <v>155</v>
      </c>
      <c r="AU197" s="238" t="s">
        <v>87</v>
      </c>
      <c r="AY197" s="18" t="s">
        <v>149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85</v>
      </c>
      <c r="BK197" s="239">
        <f>ROUND(I197*H197,2)</f>
        <v>0</v>
      </c>
      <c r="BL197" s="18" t="s">
        <v>699</v>
      </c>
      <c r="BM197" s="238" t="s">
        <v>604</v>
      </c>
    </row>
    <row r="198" s="2" customFormat="1">
      <c r="A198" s="39"/>
      <c r="B198" s="40"/>
      <c r="C198" s="41"/>
      <c r="D198" s="240" t="s">
        <v>162</v>
      </c>
      <c r="E198" s="41"/>
      <c r="F198" s="241" t="s">
        <v>2327</v>
      </c>
      <c r="G198" s="41"/>
      <c r="H198" s="41"/>
      <c r="I198" s="242"/>
      <c r="J198" s="41"/>
      <c r="K198" s="41"/>
      <c r="L198" s="45"/>
      <c r="M198" s="243"/>
      <c r="N198" s="244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162</v>
      </c>
      <c r="AU198" s="18" t="s">
        <v>87</v>
      </c>
    </row>
    <row r="199" s="14" customFormat="1">
      <c r="A199" s="14"/>
      <c r="B199" s="255"/>
      <c r="C199" s="256"/>
      <c r="D199" s="240" t="s">
        <v>163</v>
      </c>
      <c r="E199" s="257" t="s">
        <v>1</v>
      </c>
      <c r="F199" s="258" t="s">
        <v>2328</v>
      </c>
      <c r="G199" s="256"/>
      <c r="H199" s="259">
        <v>1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5" t="s">
        <v>163</v>
      </c>
      <c r="AU199" s="265" t="s">
        <v>87</v>
      </c>
      <c r="AV199" s="14" t="s">
        <v>87</v>
      </c>
      <c r="AW199" s="14" t="s">
        <v>33</v>
      </c>
      <c r="AX199" s="14" t="s">
        <v>85</v>
      </c>
      <c r="AY199" s="265" t="s">
        <v>149</v>
      </c>
    </row>
    <row r="200" s="2" customFormat="1" ht="16.5" customHeight="1">
      <c r="A200" s="39"/>
      <c r="B200" s="40"/>
      <c r="C200" s="227" t="s">
        <v>422</v>
      </c>
      <c r="D200" s="227" t="s">
        <v>155</v>
      </c>
      <c r="E200" s="228" t="s">
        <v>2329</v>
      </c>
      <c r="F200" s="229" t="s">
        <v>2330</v>
      </c>
      <c r="G200" s="230" t="s">
        <v>284</v>
      </c>
      <c r="H200" s="231">
        <v>1</v>
      </c>
      <c r="I200" s="232"/>
      <c r="J200" s="233">
        <f>ROUND(I200*H200,2)</f>
        <v>0</v>
      </c>
      <c r="K200" s="229" t="s">
        <v>1</v>
      </c>
      <c r="L200" s="45"/>
      <c r="M200" s="234" t="s">
        <v>1</v>
      </c>
      <c r="N200" s="235" t="s">
        <v>42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699</v>
      </c>
      <c r="AT200" s="238" t="s">
        <v>155</v>
      </c>
      <c r="AU200" s="238" t="s">
        <v>87</v>
      </c>
      <c r="AY200" s="18" t="s">
        <v>149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699</v>
      </c>
      <c r="BM200" s="238" t="s">
        <v>617</v>
      </c>
    </row>
    <row r="201" s="2" customFormat="1">
      <c r="A201" s="39"/>
      <c r="B201" s="40"/>
      <c r="C201" s="41"/>
      <c r="D201" s="240" t="s">
        <v>162</v>
      </c>
      <c r="E201" s="41"/>
      <c r="F201" s="241" t="s">
        <v>2330</v>
      </c>
      <c r="G201" s="41"/>
      <c r="H201" s="41"/>
      <c r="I201" s="242"/>
      <c r="J201" s="41"/>
      <c r="K201" s="41"/>
      <c r="L201" s="45"/>
      <c r="M201" s="243"/>
      <c r="N201" s="24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162</v>
      </c>
      <c r="AU201" s="18" t="s">
        <v>87</v>
      </c>
    </row>
    <row r="202" s="14" customFormat="1">
      <c r="A202" s="14"/>
      <c r="B202" s="255"/>
      <c r="C202" s="256"/>
      <c r="D202" s="240" t="s">
        <v>163</v>
      </c>
      <c r="E202" s="257" t="s">
        <v>1</v>
      </c>
      <c r="F202" s="258" t="s">
        <v>2331</v>
      </c>
      <c r="G202" s="256"/>
      <c r="H202" s="259">
        <v>1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5" t="s">
        <v>163</v>
      </c>
      <c r="AU202" s="265" t="s">
        <v>87</v>
      </c>
      <c r="AV202" s="14" t="s">
        <v>87</v>
      </c>
      <c r="AW202" s="14" t="s">
        <v>33</v>
      </c>
      <c r="AX202" s="14" t="s">
        <v>85</v>
      </c>
      <c r="AY202" s="265" t="s">
        <v>149</v>
      </c>
    </row>
    <row r="203" s="2" customFormat="1" ht="16.5" customHeight="1">
      <c r="A203" s="39"/>
      <c r="B203" s="40"/>
      <c r="C203" s="280" t="s">
        <v>430</v>
      </c>
      <c r="D203" s="280" t="s">
        <v>553</v>
      </c>
      <c r="E203" s="281" t="s">
        <v>2332</v>
      </c>
      <c r="F203" s="282" t="s">
        <v>2333</v>
      </c>
      <c r="G203" s="283" t="s">
        <v>158</v>
      </c>
      <c r="H203" s="284">
        <v>1</v>
      </c>
      <c r="I203" s="285"/>
      <c r="J203" s="286">
        <f>ROUND(I203*H203,2)</f>
        <v>0</v>
      </c>
      <c r="K203" s="282" t="s">
        <v>1</v>
      </c>
      <c r="L203" s="287"/>
      <c r="M203" s="288" t="s">
        <v>1</v>
      </c>
      <c r="N203" s="289" t="s">
        <v>42</v>
      </c>
      <c r="O203" s="92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2270</v>
      </c>
      <c r="AT203" s="238" t="s">
        <v>553</v>
      </c>
      <c r="AU203" s="238" t="s">
        <v>87</v>
      </c>
      <c r="AY203" s="18" t="s">
        <v>149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85</v>
      </c>
      <c r="BK203" s="239">
        <f>ROUND(I203*H203,2)</f>
        <v>0</v>
      </c>
      <c r="BL203" s="18" t="s">
        <v>699</v>
      </c>
      <c r="BM203" s="238" t="s">
        <v>629</v>
      </c>
    </row>
    <row r="204" s="2" customFormat="1">
      <c r="A204" s="39"/>
      <c r="B204" s="40"/>
      <c r="C204" s="41"/>
      <c r="D204" s="240" t="s">
        <v>162</v>
      </c>
      <c r="E204" s="41"/>
      <c r="F204" s="241" t="s">
        <v>2333</v>
      </c>
      <c r="G204" s="41"/>
      <c r="H204" s="41"/>
      <c r="I204" s="242"/>
      <c r="J204" s="41"/>
      <c r="K204" s="41"/>
      <c r="L204" s="45"/>
      <c r="M204" s="243"/>
      <c r="N204" s="244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162</v>
      </c>
      <c r="AU204" s="18" t="s">
        <v>87</v>
      </c>
    </row>
    <row r="205" s="14" customFormat="1">
      <c r="A205" s="14"/>
      <c r="B205" s="255"/>
      <c r="C205" s="256"/>
      <c r="D205" s="240" t="s">
        <v>163</v>
      </c>
      <c r="E205" s="257" t="s">
        <v>1</v>
      </c>
      <c r="F205" s="258" t="s">
        <v>2328</v>
      </c>
      <c r="G205" s="256"/>
      <c r="H205" s="259">
        <v>1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5" t="s">
        <v>163</v>
      </c>
      <c r="AU205" s="265" t="s">
        <v>87</v>
      </c>
      <c r="AV205" s="14" t="s">
        <v>87</v>
      </c>
      <c r="AW205" s="14" t="s">
        <v>33</v>
      </c>
      <c r="AX205" s="14" t="s">
        <v>85</v>
      </c>
      <c r="AY205" s="265" t="s">
        <v>149</v>
      </c>
    </row>
    <row r="206" s="2" customFormat="1" ht="21.75" customHeight="1">
      <c r="A206" s="39"/>
      <c r="B206" s="40"/>
      <c r="C206" s="227" t="s">
        <v>436</v>
      </c>
      <c r="D206" s="227" t="s">
        <v>155</v>
      </c>
      <c r="E206" s="228" t="s">
        <v>2334</v>
      </c>
      <c r="F206" s="229" t="s">
        <v>2335</v>
      </c>
      <c r="G206" s="230" t="s">
        <v>284</v>
      </c>
      <c r="H206" s="231">
        <v>1</v>
      </c>
      <c r="I206" s="232"/>
      <c r="J206" s="233">
        <f>ROUND(I206*H206,2)</f>
        <v>0</v>
      </c>
      <c r="K206" s="229" t="s">
        <v>159</v>
      </c>
      <c r="L206" s="45"/>
      <c r="M206" s="234" t="s">
        <v>1</v>
      </c>
      <c r="N206" s="235" t="s">
        <v>42</v>
      </c>
      <c r="O206" s="92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699</v>
      </c>
      <c r="AT206" s="238" t="s">
        <v>155</v>
      </c>
      <c r="AU206" s="238" t="s">
        <v>87</v>
      </c>
      <c r="AY206" s="18" t="s">
        <v>149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85</v>
      </c>
      <c r="BK206" s="239">
        <f>ROUND(I206*H206,2)</f>
        <v>0</v>
      </c>
      <c r="BL206" s="18" t="s">
        <v>699</v>
      </c>
      <c r="BM206" s="238" t="s">
        <v>642</v>
      </c>
    </row>
    <row r="207" s="2" customFormat="1">
      <c r="A207" s="39"/>
      <c r="B207" s="40"/>
      <c r="C207" s="41"/>
      <c r="D207" s="240" t="s">
        <v>162</v>
      </c>
      <c r="E207" s="41"/>
      <c r="F207" s="241" t="s">
        <v>2336</v>
      </c>
      <c r="G207" s="41"/>
      <c r="H207" s="41"/>
      <c r="I207" s="242"/>
      <c r="J207" s="41"/>
      <c r="K207" s="41"/>
      <c r="L207" s="45"/>
      <c r="M207" s="243"/>
      <c r="N207" s="244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162</v>
      </c>
      <c r="AU207" s="18" t="s">
        <v>87</v>
      </c>
    </row>
    <row r="208" s="14" customFormat="1">
      <c r="A208" s="14"/>
      <c r="B208" s="255"/>
      <c r="C208" s="256"/>
      <c r="D208" s="240" t="s">
        <v>163</v>
      </c>
      <c r="E208" s="257" t="s">
        <v>1</v>
      </c>
      <c r="F208" s="258" t="s">
        <v>2337</v>
      </c>
      <c r="G208" s="256"/>
      <c r="H208" s="259">
        <v>1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5" t="s">
        <v>163</v>
      </c>
      <c r="AU208" s="265" t="s">
        <v>87</v>
      </c>
      <c r="AV208" s="14" t="s">
        <v>87</v>
      </c>
      <c r="AW208" s="14" t="s">
        <v>33</v>
      </c>
      <c r="AX208" s="14" t="s">
        <v>85</v>
      </c>
      <c r="AY208" s="265" t="s">
        <v>149</v>
      </c>
    </row>
    <row r="209" s="12" customFormat="1" ht="22.8" customHeight="1">
      <c r="A209" s="12"/>
      <c r="B209" s="211"/>
      <c r="C209" s="212"/>
      <c r="D209" s="213" t="s">
        <v>76</v>
      </c>
      <c r="E209" s="225" t="s">
        <v>2338</v>
      </c>
      <c r="F209" s="225" t="s">
        <v>2339</v>
      </c>
      <c r="G209" s="212"/>
      <c r="H209" s="212"/>
      <c r="I209" s="215"/>
      <c r="J209" s="226">
        <f>BK209</f>
        <v>0</v>
      </c>
      <c r="K209" s="212"/>
      <c r="L209" s="217"/>
      <c r="M209" s="218"/>
      <c r="N209" s="219"/>
      <c r="O209" s="219"/>
      <c r="P209" s="220">
        <f>P210+SUM(P211:P283)</f>
        <v>0</v>
      </c>
      <c r="Q209" s="219"/>
      <c r="R209" s="220">
        <f>R210+SUM(R211:R283)</f>
        <v>6.8676262000000001</v>
      </c>
      <c r="S209" s="219"/>
      <c r="T209" s="221">
        <f>T210+SUM(T211:T283)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2" t="s">
        <v>171</v>
      </c>
      <c r="AT209" s="223" t="s">
        <v>76</v>
      </c>
      <c r="AU209" s="223" t="s">
        <v>85</v>
      </c>
      <c r="AY209" s="222" t="s">
        <v>149</v>
      </c>
      <c r="BK209" s="224">
        <f>BK210+SUM(BK211:BK283)</f>
        <v>0</v>
      </c>
    </row>
    <row r="210" s="2" customFormat="1" ht="16.5" customHeight="1">
      <c r="A210" s="39"/>
      <c r="B210" s="40"/>
      <c r="C210" s="227" t="s">
        <v>443</v>
      </c>
      <c r="D210" s="227" t="s">
        <v>155</v>
      </c>
      <c r="E210" s="228" t="s">
        <v>2340</v>
      </c>
      <c r="F210" s="229" t="s">
        <v>2341</v>
      </c>
      <c r="G210" s="230" t="s">
        <v>2342</v>
      </c>
      <c r="H210" s="231">
        <v>0.52400000000000002</v>
      </c>
      <c r="I210" s="232"/>
      <c r="J210" s="233">
        <f>ROUND(I210*H210,2)</f>
        <v>0</v>
      </c>
      <c r="K210" s="229" t="s">
        <v>159</v>
      </c>
      <c r="L210" s="45"/>
      <c r="M210" s="234" t="s">
        <v>1</v>
      </c>
      <c r="N210" s="235" t="s">
        <v>42</v>
      </c>
      <c r="O210" s="92"/>
      <c r="P210" s="236">
        <f>O210*H210</f>
        <v>0</v>
      </c>
      <c r="Q210" s="236">
        <v>0.0088000000000000005</v>
      </c>
      <c r="R210" s="236">
        <f>Q210*H210</f>
        <v>0.0046112000000000002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699</v>
      </c>
      <c r="AT210" s="238" t="s">
        <v>155</v>
      </c>
      <c r="AU210" s="238" t="s">
        <v>87</v>
      </c>
      <c r="AY210" s="18" t="s">
        <v>149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85</v>
      </c>
      <c r="BK210" s="239">
        <f>ROUND(I210*H210,2)</f>
        <v>0</v>
      </c>
      <c r="BL210" s="18" t="s">
        <v>699</v>
      </c>
      <c r="BM210" s="238" t="s">
        <v>656</v>
      </c>
    </row>
    <row r="211" s="2" customFormat="1">
      <c r="A211" s="39"/>
      <c r="B211" s="40"/>
      <c r="C211" s="41"/>
      <c r="D211" s="240" t="s">
        <v>162</v>
      </c>
      <c r="E211" s="41"/>
      <c r="F211" s="241" t="s">
        <v>2343</v>
      </c>
      <c r="G211" s="41"/>
      <c r="H211" s="41"/>
      <c r="I211" s="242"/>
      <c r="J211" s="41"/>
      <c r="K211" s="41"/>
      <c r="L211" s="45"/>
      <c r="M211" s="243"/>
      <c r="N211" s="244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162</v>
      </c>
      <c r="AU211" s="18" t="s">
        <v>87</v>
      </c>
    </row>
    <row r="212" s="14" customFormat="1">
      <c r="A212" s="14"/>
      <c r="B212" s="255"/>
      <c r="C212" s="256"/>
      <c r="D212" s="240" t="s">
        <v>163</v>
      </c>
      <c r="E212" s="257" t="s">
        <v>1</v>
      </c>
      <c r="F212" s="258" t="s">
        <v>2344</v>
      </c>
      <c r="G212" s="256"/>
      <c r="H212" s="259">
        <v>0.52400000000000002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5" t="s">
        <v>163</v>
      </c>
      <c r="AU212" s="265" t="s">
        <v>87</v>
      </c>
      <c r="AV212" s="14" t="s">
        <v>87</v>
      </c>
      <c r="AW212" s="14" t="s">
        <v>33</v>
      </c>
      <c r="AX212" s="14" t="s">
        <v>85</v>
      </c>
      <c r="AY212" s="265" t="s">
        <v>149</v>
      </c>
    </row>
    <row r="213" s="2" customFormat="1" ht="16.5" customHeight="1">
      <c r="A213" s="39"/>
      <c r="B213" s="40"/>
      <c r="C213" s="227" t="s">
        <v>451</v>
      </c>
      <c r="D213" s="227" t="s">
        <v>155</v>
      </c>
      <c r="E213" s="228" t="s">
        <v>2345</v>
      </c>
      <c r="F213" s="229" t="s">
        <v>2346</v>
      </c>
      <c r="G213" s="230" t="s">
        <v>425</v>
      </c>
      <c r="H213" s="231">
        <v>6.2699999999999996</v>
      </c>
      <c r="I213" s="232"/>
      <c r="J213" s="233">
        <f>ROUND(I213*H213,2)</f>
        <v>0</v>
      </c>
      <c r="K213" s="229" t="s">
        <v>159</v>
      </c>
      <c r="L213" s="45"/>
      <c r="M213" s="234" t="s">
        <v>1</v>
      </c>
      <c r="N213" s="235" t="s">
        <v>42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699</v>
      </c>
      <c r="AT213" s="238" t="s">
        <v>155</v>
      </c>
      <c r="AU213" s="238" t="s">
        <v>87</v>
      </c>
      <c r="AY213" s="18" t="s">
        <v>149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85</v>
      </c>
      <c r="BK213" s="239">
        <f>ROUND(I213*H213,2)</f>
        <v>0</v>
      </c>
      <c r="BL213" s="18" t="s">
        <v>699</v>
      </c>
      <c r="BM213" s="238" t="s">
        <v>668</v>
      </c>
    </row>
    <row r="214" s="2" customFormat="1">
      <c r="A214" s="39"/>
      <c r="B214" s="40"/>
      <c r="C214" s="41"/>
      <c r="D214" s="240" t="s">
        <v>162</v>
      </c>
      <c r="E214" s="41"/>
      <c r="F214" s="241" t="s">
        <v>2347</v>
      </c>
      <c r="G214" s="41"/>
      <c r="H214" s="41"/>
      <c r="I214" s="242"/>
      <c r="J214" s="41"/>
      <c r="K214" s="41"/>
      <c r="L214" s="45"/>
      <c r="M214" s="243"/>
      <c r="N214" s="244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162</v>
      </c>
      <c r="AU214" s="18" t="s">
        <v>87</v>
      </c>
    </row>
    <row r="215" s="14" customFormat="1">
      <c r="A215" s="14"/>
      <c r="B215" s="255"/>
      <c r="C215" s="256"/>
      <c r="D215" s="240" t="s">
        <v>163</v>
      </c>
      <c r="E215" s="257" t="s">
        <v>1</v>
      </c>
      <c r="F215" s="258" t="s">
        <v>2348</v>
      </c>
      <c r="G215" s="256"/>
      <c r="H215" s="259">
        <v>6.2699999999999996</v>
      </c>
      <c r="I215" s="260"/>
      <c r="J215" s="256"/>
      <c r="K215" s="256"/>
      <c r="L215" s="261"/>
      <c r="M215" s="262"/>
      <c r="N215" s="263"/>
      <c r="O215" s="263"/>
      <c r="P215" s="263"/>
      <c r="Q215" s="263"/>
      <c r="R215" s="263"/>
      <c r="S215" s="263"/>
      <c r="T215" s="26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5" t="s">
        <v>163</v>
      </c>
      <c r="AU215" s="265" t="s">
        <v>87</v>
      </c>
      <c r="AV215" s="14" t="s">
        <v>87</v>
      </c>
      <c r="AW215" s="14" t="s">
        <v>33</v>
      </c>
      <c r="AX215" s="14" t="s">
        <v>85</v>
      </c>
      <c r="AY215" s="265" t="s">
        <v>149</v>
      </c>
    </row>
    <row r="216" s="2" customFormat="1" ht="16.5" customHeight="1">
      <c r="A216" s="39"/>
      <c r="B216" s="40"/>
      <c r="C216" s="227" t="s">
        <v>458</v>
      </c>
      <c r="D216" s="227" t="s">
        <v>155</v>
      </c>
      <c r="E216" s="228" t="s">
        <v>2349</v>
      </c>
      <c r="F216" s="229" t="s">
        <v>2350</v>
      </c>
      <c r="G216" s="230" t="s">
        <v>425</v>
      </c>
      <c r="H216" s="231">
        <v>2.75</v>
      </c>
      <c r="I216" s="232"/>
      <c r="J216" s="233">
        <f>ROUND(I216*H216,2)</f>
        <v>0</v>
      </c>
      <c r="K216" s="229" t="s">
        <v>159</v>
      </c>
      <c r="L216" s="45"/>
      <c r="M216" s="234" t="s">
        <v>1</v>
      </c>
      <c r="N216" s="235" t="s">
        <v>42</v>
      </c>
      <c r="O216" s="92"/>
      <c r="P216" s="236">
        <f>O216*H216</f>
        <v>0</v>
      </c>
      <c r="Q216" s="236">
        <v>2.3010199999999998</v>
      </c>
      <c r="R216" s="236">
        <f>Q216*H216</f>
        <v>6.3278049999999997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699</v>
      </c>
      <c r="AT216" s="238" t="s">
        <v>155</v>
      </c>
      <c r="AU216" s="238" t="s">
        <v>87</v>
      </c>
      <c r="AY216" s="18" t="s">
        <v>149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85</v>
      </c>
      <c r="BK216" s="239">
        <f>ROUND(I216*H216,2)</f>
        <v>0</v>
      </c>
      <c r="BL216" s="18" t="s">
        <v>699</v>
      </c>
      <c r="BM216" s="238" t="s">
        <v>680</v>
      </c>
    </row>
    <row r="217" s="2" customFormat="1">
      <c r="A217" s="39"/>
      <c r="B217" s="40"/>
      <c r="C217" s="41"/>
      <c r="D217" s="240" t="s">
        <v>162</v>
      </c>
      <c r="E217" s="41"/>
      <c r="F217" s="241" t="s">
        <v>2351</v>
      </c>
      <c r="G217" s="41"/>
      <c r="H217" s="41"/>
      <c r="I217" s="242"/>
      <c r="J217" s="41"/>
      <c r="K217" s="41"/>
      <c r="L217" s="45"/>
      <c r="M217" s="243"/>
      <c r="N217" s="244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162</v>
      </c>
      <c r="AU217" s="18" t="s">
        <v>87</v>
      </c>
    </row>
    <row r="218" s="14" customFormat="1">
      <c r="A218" s="14"/>
      <c r="B218" s="255"/>
      <c r="C218" s="256"/>
      <c r="D218" s="240" t="s">
        <v>163</v>
      </c>
      <c r="E218" s="257" t="s">
        <v>1</v>
      </c>
      <c r="F218" s="258" t="s">
        <v>2352</v>
      </c>
      <c r="G218" s="256"/>
      <c r="H218" s="259">
        <v>2.75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5" t="s">
        <v>163</v>
      </c>
      <c r="AU218" s="265" t="s">
        <v>87</v>
      </c>
      <c r="AV218" s="14" t="s">
        <v>87</v>
      </c>
      <c r="AW218" s="14" t="s">
        <v>33</v>
      </c>
      <c r="AX218" s="14" t="s">
        <v>85</v>
      </c>
      <c r="AY218" s="265" t="s">
        <v>149</v>
      </c>
    </row>
    <row r="219" s="13" customFormat="1">
      <c r="A219" s="13"/>
      <c r="B219" s="245"/>
      <c r="C219" s="246"/>
      <c r="D219" s="240" t="s">
        <v>163</v>
      </c>
      <c r="E219" s="247" t="s">
        <v>1</v>
      </c>
      <c r="F219" s="248" t="s">
        <v>2353</v>
      </c>
      <c r="G219" s="246"/>
      <c r="H219" s="247" t="s">
        <v>1</v>
      </c>
      <c r="I219" s="249"/>
      <c r="J219" s="246"/>
      <c r="K219" s="246"/>
      <c r="L219" s="250"/>
      <c r="M219" s="251"/>
      <c r="N219" s="252"/>
      <c r="O219" s="252"/>
      <c r="P219" s="252"/>
      <c r="Q219" s="252"/>
      <c r="R219" s="252"/>
      <c r="S219" s="252"/>
      <c r="T219" s="25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4" t="s">
        <v>163</v>
      </c>
      <c r="AU219" s="254" t="s">
        <v>87</v>
      </c>
      <c r="AV219" s="13" t="s">
        <v>85</v>
      </c>
      <c r="AW219" s="13" t="s">
        <v>33</v>
      </c>
      <c r="AX219" s="13" t="s">
        <v>77</v>
      </c>
      <c r="AY219" s="254" t="s">
        <v>149</v>
      </c>
    </row>
    <row r="220" s="2" customFormat="1" ht="16.5" customHeight="1">
      <c r="A220" s="39"/>
      <c r="B220" s="40"/>
      <c r="C220" s="280" t="s">
        <v>464</v>
      </c>
      <c r="D220" s="280" t="s">
        <v>553</v>
      </c>
      <c r="E220" s="281" t="s">
        <v>2354</v>
      </c>
      <c r="F220" s="282" t="s">
        <v>2355</v>
      </c>
      <c r="G220" s="283" t="s">
        <v>284</v>
      </c>
      <c r="H220" s="284">
        <v>11</v>
      </c>
      <c r="I220" s="285"/>
      <c r="J220" s="286">
        <f>ROUND(I220*H220,2)</f>
        <v>0</v>
      </c>
      <c r="K220" s="282" t="s">
        <v>1</v>
      </c>
      <c r="L220" s="287"/>
      <c r="M220" s="288" t="s">
        <v>1</v>
      </c>
      <c r="N220" s="289" t="s">
        <v>42</v>
      </c>
      <c r="O220" s="92"/>
      <c r="P220" s="236">
        <f>O220*H220</f>
        <v>0</v>
      </c>
      <c r="Q220" s="236">
        <v>0.01311</v>
      </c>
      <c r="R220" s="236">
        <f>Q220*H220</f>
        <v>0.14421000000000001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2270</v>
      </c>
      <c r="AT220" s="238" t="s">
        <v>553</v>
      </c>
      <c r="AU220" s="238" t="s">
        <v>87</v>
      </c>
      <c r="AY220" s="18" t="s">
        <v>149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85</v>
      </c>
      <c r="BK220" s="239">
        <f>ROUND(I220*H220,2)</f>
        <v>0</v>
      </c>
      <c r="BL220" s="18" t="s">
        <v>699</v>
      </c>
      <c r="BM220" s="238" t="s">
        <v>2356</v>
      </c>
    </row>
    <row r="221" s="2" customFormat="1">
      <c r="A221" s="39"/>
      <c r="B221" s="40"/>
      <c r="C221" s="41"/>
      <c r="D221" s="240" t="s">
        <v>162</v>
      </c>
      <c r="E221" s="41"/>
      <c r="F221" s="241" t="s">
        <v>2355</v>
      </c>
      <c r="G221" s="41"/>
      <c r="H221" s="41"/>
      <c r="I221" s="242"/>
      <c r="J221" s="41"/>
      <c r="K221" s="41"/>
      <c r="L221" s="45"/>
      <c r="M221" s="243"/>
      <c r="N221" s="244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162</v>
      </c>
      <c r="AU221" s="18" t="s">
        <v>87</v>
      </c>
    </row>
    <row r="222" s="14" customFormat="1">
      <c r="A222" s="14"/>
      <c r="B222" s="255"/>
      <c r="C222" s="256"/>
      <c r="D222" s="240" t="s">
        <v>163</v>
      </c>
      <c r="E222" s="257" t="s">
        <v>1</v>
      </c>
      <c r="F222" s="258" t="s">
        <v>2357</v>
      </c>
      <c r="G222" s="256"/>
      <c r="H222" s="259">
        <v>11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5" t="s">
        <v>163</v>
      </c>
      <c r="AU222" s="265" t="s">
        <v>87</v>
      </c>
      <c r="AV222" s="14" t="s">
        <v>87</v>
      </c>
      <c r="AW222" s="14" t="s">
        <v>33</v>
      </c>
      <c r="AX222" s="14" t="s">
        <v>85</v>
      </c>
      <c r="AY222" s="265" t="s">
        <v>149</v>
      </c>
    </row>
    <row r="223" s="2" customFormat="1" ht="16.5" customHeight="1">
      <c r="A223" s="39"/>
      <c r="B223" s="40"/>
      <c r="C223" s="227" t="s">
        <v>470</v>
      </c>
      <c r="D223" s="227" t="s">
        <v>155</v>
      </c>
      <c r="E223" s="228" t="s">
        <v>2358</v>
      </c>
      <c r="F223" s="229" t="s">
        <v>2359</v>
      </c>
      <c r="G223" s="230" t="s">
        <v>425</v>
      </c>
      <c r="H223" s="231">
        <v>26.32</v>
      </c>
      <c r="I223" s="232"/>
      <c r="J223" s="233">
        <f>ROUND(I223*H223,2)</f>
        <v>0</v>
      </c>
      <c r="K223" s="229" t="s">
        <v>159</v>
      </c>
      <c r="L223" s="45"/>
      <c r="M223" s="234" t="s">
        <v>1</v>
      </c>
      <c r="N223" s="235" t="s">
        <v>42</v>
      </c>
      <c r="O223" s="92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699</v>
      </c>
      <c r="AT223" s="238" t="s">
        <v>155</v>
      </c>
      <c r="AU223" s="238" t="s">
        <v>87</v>
      </c>
      <c r="AY223" s="18" t="s">
        <v>149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85</v>
      </c>
      <c r="BK223" s="239">
        <f>ROUND(I223*H223,2)</f>
        <v>0</v>
      </c>
      <c r="BL223" s="18" t="s">
        <v>699</v>
      </c>
      <c r="BM223" s="238" t="s">
        <v>699</v>
      </c>
    </row>
    <row r="224" s="2" customFormat="1">
      <c r="A224" s="39"/>
      <c r="B224" s="40"/>
      <c r="C224" s="41"/>
      <c r="D224" s="240" t="s">
        <v>162</v>
      </c>
      <c r="E224" s="41"/>
      <c r="F224" s="241" t="s">
        <v>2360</v>
      </c>
      <c r="G224" s="41"/>
      <c r="H224" s="41"/>
      <c r="I224" s="242"/>
      <c r="J224" s="41"/>
      <c r="K224" s="41"/>
      <c r="L224" s="45"/>
      <c r="M224" s="243"/>
      <c r="N224" s="244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162</v>
      </c>
      <c r="AU224" s="18" t="s">
        <v>87</v>
      </c>
    </row>
    <row r="225" s="13" customFormat="1">
      <c r="A225" s="13"/>
      <c r="B225" s="245"/>
      <c r="C225" s="246"/>
      <c r="D225" s="240" t="s">
        <v>163</v>
      </c>
      <c r="E225" s="247" t="s">
        <v>1</v>
      </c>
      <c r="F225" s="248" t="s">
        <v>2361</v>
      </c>
      <c r="G225" s="246"/>
      <c r="H225" s="247" t="s">
        <v>1</v>
      </c>
      <c r="I225" s="249"/>
      <c r="J225" s="246"/>
      <c r="K225" s="246"/>
      <c r="L225" s="250"/>
      <c r="M225" s="251"/>
      <c r="N225" s="252"/>
      <c r="O225" s="252"/>
      <c r="P225" s="252"/>
      <c r="Q225" s="252"/>
      <c r="R225" s="252"/>
      <c r="S225" s="252"/>
      <c r="T225" s="25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4" t="s">
        <v>163</v>
      </c>
      <c r="AU225" s="254" t="s">
        <v>87</v>
      </c>
      <c r="AV225" s="13" t="s">
        <v>85</v>
      </c>
      <c r="AW225" s="13" t="s">
        <v>33</v>
      </c>
      <c r="AX225" s="13" t="s">
        <v>77</v>
      </c>
      <c r="AY225" s="254" t="s">
        <v>149</v>
      </c>
    </row>
    <row r="226" s="13" customFormat="1">
      <c r="A226" s="13"/>
      <c r="B226" s="245"/>
      <c r="C226" s="246"/>
      <c r="D226" s="240" t="s">
        <v>163</v>
      </c>
      <c r="E226" s="247" t="s">
        <v>1</v>
      </c>
      <c r="F226" s="248" t="s">
        <v>2362</v>
      </c>
      <c r="G226" s="246"/>
      <c r="H226" s="247" t="s">
        <v>1</v>
      </c>
      <c r="I226" s="249"/>
      <c r="J226" s="246"/>
      <c r="K226" s="246"/>
      <c r="L226" s="250"/>
      <c r="M226" s="251"/>
      <c r="N226" s="252"/>
      <c r="O226" s="252"/>
      <c r="P226" s="252"/>
      <c r="Q226" s="252"/>
      <c r="R226" s="252"/>
      <c r="S226" s="252"/>
      <c r="T226" s="25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4" t="s">
        <v>163</v>
      </c>
      <c r="AU226" s="254" t="s">
        <v>87</v>
      </c>
      <c r="AV226" s="13" t="s">
        <v>85</v>
      </c>
      <c r="AW226" s="13" t="s">
        <v>33</v>
      </c>
      <c r="AX226" s="13" t="s">
        <v>77</v>
      </c>
      <c r="AY226" s="254" t="s">
        <v>149</v>
      </c>
    </row>
    <row r="227" s="14" customFormat="1">
      <c r="A227" s="14"/>
      <c r="B227" s="255"/>
      <c r="C227" s="256"/>
      <c r="D227" s="240" t="s">
        <v>163</v>
      </c>
      <c r="E227" s="257" t="s">
        <v>1</v>
      </c>
      <c r="F227" s="258" t="s">
        <v>2363</v>
      </c>
      <c r="G227" s="256"/>
      <c r="H227" s="259">
        <v>3.52</v>
      </c>
      <c r="I227" s="260"/>
      <c r="J227" s="256"/>
      <c r="K227" s="256"/>
      <c r="L227" s="261"/>
      <c r="M227" s="262"/>
      <c r="N227" s="263"/>
      <c r="O227" s="263"/>
      <c r="P227" s="263"/>
      <c r="Q227" s="263"/>
      <c r="R227" s="263"/>
      <c r="S227" s="263"/>
      <c r="T227" s="26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5" t="s">
        <v>163</v>
      </c>
      <c r="AU227" s="265" t="s">
        <v>87</v>
      </c>
      <c r="AV227" s="14" t="s">
        <v>87</v>
      </c>
      <c r="AW227" s="14" t="s">
        <v>33</v>
      </c>
      <c r="AX227" s="14" t="s">
        <v>77</v>
      </c>
      <c r="AY227" s="265" t="s">
        <v>149</v>
      </c>
    </row>
    <row r="228" s="13" customFormat="1">
      <c r="A228" s="13"/>
      <c r="B228" s="245"/>
      <c r="C228" s="246"/>
      <c r="D228" s="240" t="s">
        <v>163</v>
      </c>
      <c r="E228" s="247" t="s">
        <v>1</v>
      </c>
      <c r="F228" s="248" t="s">
        <v>2364</v>
      </c>
      <c r="G228" s="246"/>
      <c r="H228" s="247" t="s">
        <v>1</v>
      </c>
      <c r="I228" s="249"/>
      <c r="J228" s="246"/>
      <c r="K228" s="246"/>
      <c r="L228" s="250"/>
      <c r="M228" s="251"/>
      <c r="N228" s="252"/>
      <c r="O228" s="252"/>
      <c r="P228" s="252"/>
      <c r="Q228" s="252"/>
      <c r="R228" s="252"/>
      <c r="S228" s="252"/>
      <c r="T228" s="25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4" t="s">
        <v>163</v>
      </c>
      <c r="AU228" s="254" t="s">
        <v>87</v>
      </c>
      <c r="AV228" s="13" t="s">
        <v>85</v>
      </c>
      <c r="AW228" s="13" t="s">
        <v>33</v>
      </c>
      <c r="AX228" s="13" t="s">
        <v>77</v>
      </c>
      <c r="AY228" s="254" t="s">
        <v>149</v>
      </c>
    </row>
    <row r="229" s="14" customFormat="1">
      <c r="A229" s="14"/>
      <c r="B229" s="255"/>
      <c r="C229" s="256"/>
      <c r="D229" s="240" t="s">
        <v>163</v>
      </c>
      <c r="E229" s="257" t="s">
        <v>1</v>
      </c>
      <c r="F229" s="258" t="s">
        <v>2365</v>
      </c>
      <c r="G229" s="256"/>
      <c r="H229" s="259">
        <v>22.800000000000001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5" t="s">
        <v>163</v>
      </c>
      <c r="AU229" s="265" t="s">
        <v>87</v>
      </c>
      <c r="AV229" s="14" t="s">
        <v>87</v>
      </c>
      <c r="AW229" s="14" t="s">
        <v>33</v>
      </c>
      <c r="AX229" s="14" t="s">
        <v>77</v>
      </c>
      <c r="AY229" s="265" t="s">
        <v>149</v>
      </c>
    </row>
    <row r="230" s="15" customFormat="1">
      <c r="A230" s="15"/>
      <c r="B230" s="269"/>
      <c r="C230" s="270"/>
      <c r="D230" s="240" t="s">
        <v>163</v>
      </c>
      <c r="E230" s="271" t="s">
        <v>1</v>
      </c>
      <c r="F230" s="272" t="s">
        <v>319</v>
      </c>
      <c r="G230" s="270"/>
      <c r="H230" s="273">
        <v>26.32</v>
      </c>
      <c r="I230" s="274"/>
      <c r="J230" s="270"/>
      <c r="K230" s="270"/>
      <c r="L230" s="275"/>
      <c r="M230" s="276"/>
      <c r="N230" s="277"/>
      <c r="O230" s="277"/>
      <c r="P230" s="277"/>
      <c r="Q230" s="277"/>
      <c r="R230" s="277"/>
      <c r="S230" s="277"/>
      <c r="T230" s="278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9" t="s">
        <v>163</v>
      </c>
      <c r="AU230" s="279" t="s">
        <v>87</v>
      </c>
      <c r="AV230" s="15" t="s">
        <v>148</v>
      </c>
      <c r="AW230" s="15" t="s">
        <v>33</v>
      </c>
      <c r="AX230" s="15" t="s">
        <v>85</v>
      </c>
      <c r="AY230" s="279" t="s">
        <v>149</v>
      </c>
    </row>
    <row r="231" s="2" customFormat="1" ht="16.5" customHeight="1">
      <c r="A231" s="39"/>
      <c r="B231" s="40"/>
      <c r="C231" s="227" t="s">
        <v>476</v>
      </c>
      <c r="D231" s="227" t="s">
        <v>155</v>
      </c>
      <c r="E231" s="228" t="s">
        <v>2366</v>
      </c>
      <c r="F231" s="229" t="s">
        <v>2367</v>
      </c>
      <c r="G231" s="230" t="s">
        <v>411</v>
      </c>
      <c r="H231" s="231">
        <v>429</v>
      </c>
      <c r="I231" s="232"/>
      <c r="J231" s="233">
        <f>ROUND(I231*H231,2)</f>
        <v>0</v>
      </c>
      <c r="K231" s="229" t="s">
        <v>159</v>
      </c>
      <c r="L231" s="45"/>
      <c r="M231" s="234" t="s">
        <v>1</v>
      </c>
      <c r="N231" s="235" t="s">
        <v>42</v>
      </c>
      <c r="O231" s="92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699</v>
      </c>
      <c r="AT231" s="238" t="s">
        <v>155</v>
      </c>
      <c r="AU231" s="238" t="s">
        <v>87</v>
      </c>
      <c r="AY231" s="18" t="s">
        <v>149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85</v>
      </c>
      <c r="BK231" s="239">
        <f>ROUND(I231*H231,2)</f>
        <v>0</v>
      </c>
      <c r="BL231" s="18" t="s">
        <v>699</v>
      </c>
      <c r="BM231" s="238" t="s">
        <v>713</v>
      </c>
    </row>
    <row r="232" s="2" customFormat="1">
      <c r="A232" s="39"/>
      <c r="B232" s="40"/>
      <c r="C232" s="41"/>
      <c r="D232" s="240" t="s">
        <v>162</v>
      </c>
      <c r="E232" s="41"/>
      <c r="F232" s="241" t="s">
        <v>2368</v>
      </c>
      <c r="G232" s="41"/>
      <c r="H232" s="41"/>
      <c r="I232" s="242"/>
      <c r="J232" s="41"/>
      <c r="K232" s="41"/>
      <c r="L232" s="45"/>
      <c r="M232" s="243"/>
      <c r="N232" s="244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162</v>
      </c>
      <c r="AU232" s="18" t="s">
        <v>87</v>
      </c>
    </row>
    <row r="233" s="14" customFormat="1">
      <c r="A233" s="14"/>
      <c r="B233" s="255"/>
      <c r="C233" s="256"/>
      <c r="D233" s="240" t="s">
        <v>163</v>
      </c>
      <c r="E233" s="257" t="s">
        <v>1</v>
      </c>
      <c r="F233" s="258" t="s">
        <v>2369</v>
      </c>
      <c r="G233" s="256"/>
      <c r="H233" s="259">
        <v>429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5" t="s">
        <v>163</v>
      </c>
      <c r="AU233" s="265" t="s">
        <v>87</v>
      </c>
      <c r="AV233" s="14" t="s">
        <v>87</v>
      </c>
      <c r="AW233" s="14" t="s">
        <v>33</v>
      </c>
      <c r="AX233" s="14" t="s">
        <v>85</v>
      </c>
      <c r="AY233" s="265" t="s">
        <v>149</v>
      </c>
    </row>
    <row r="234" s="13" customFormat="1">
      <c r="A234" s="13"/>
      <c r="B234" s="245"/>
      <c r="C234" s="246"/>
      <c r="D234" s="240" t="s">
        <v>163</v>
      </c>
      <c r="E234" s="247" t="s">
        <v>1</v>
      </c>
      <c r="F234" s="248" t="s">
        <v>2370</v>
      </c>
      <c r="G234" s="246"/>
      <c r="H234" s="247" t="s">
        <v>1</v>
      </c>
      <c r="I234" s="249"/>
      <c r="J234" s="246"/>
      <c r="K234" s="246"/>
      <c r="L234" s="250"/>
      <c r="M234" s="251"/>
      <c r="N234" s="252"/>
      <c r="O234" s="252"/>
      <c r="P234" s="252"/>
      <c r="Q234" s="252"/>
      <c r="R234" s="252"/>
      <c r="S234" s="252"/>
      <c r="T234" s="25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4" t="s">
        <v>163</v>
      </c>
      <c r="AU234" s="254" t="s">
        <v>87</v>
      </c>
      <c r="AV234" s="13" t="s">
        <v>85</v>
      </c>
      <c r="AW234" s="13" t="s">
        <v>33</v>
      </c>
      <c r="AX234" s="13" t="s">
        <v>77</v>
      </c>
      <c r="AY234" s="254" t="s">
        <v>149</v>
      </c>
    </row>
    <row r="235" s="2" customFormat="1" ht="16.5" customHeight="1">
      <c r="A235" s="39"/>
      <c r="B235" s="40"/>
      <c r="C235" s="227" t="s">
        <v>482</v>
      </c>
      <c r="D235" s="227" t="s">
        <v>155</v>
      </c>
      <c r="E235" s="228" t="s">
        <v>2371</v>
      </c>
      <c r="F235" s="229" t="s">
        <v>2372</v>
      </c>
      <c r="G235" s="230" t="s">
        <v>411</v>
      </c>
      <c r="H235" s="231">
        <v>27</v>
      </c>
      <c r="I235" s="232"/>
      <c r="J235" s="233">
        <f>ROUND(I235*H235,2)</f>
        <v>0</v>
      </c>
      <c r="K235" s="229" t="s">
        <v>159</v>
      </c>
      <c r="L235" s="45"/>
      <c r="M235" s="234" t="s">
        <v>1</v>
      </c>
      <c r="N235" s="235" t="s">
        <v>42</v>
      </c>
      <c r="O235" s="92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699</v>
      </c>
      <c r="AT235" s="238" t="s">
        <v>155</v>
      </c>
      <c r="AU235" s="238" t="s">
        <v>87</v>
      </c>
      <c r="AY235" s="18" t="s">
        <v>149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85</v>
      </c>
      <c r="BK235" s="239">
        <f>ROUND(I235*H235,2)</f>
        <v>0</v>
      </c>
      <c r="BL235" s="18" t="s">
        <v>699</v>
      </c>
      <c r="BM235" s="238" t="s">
        <v>726</v>
      </c>
    </row>
    <row r="236" s="2" customFormat="1">
      <c r="A236" s="39"/>
      <c r="B236" s="40"/>
      <c r="C236" s="41"/>
      <c r="D236" s="240" t="s">
        <v>162</v>
      </c>
      <c r="E236" s="41"/>
      <c r="F236" s="241" t="s">
        <v>2373</v>
      </c>
      <c r="G236" s="41"/>
      <c r="H236" s="41"/>
      <c r="I236" s="242"/>
      <c r="J236" s="41"/>
      <c r="K236" s="41"/>
      <c r="L236" s="45"/>
      <c r="M236" s="243"/>
      <c r="N236" s="244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162</v>
      </c>
      <c r="AU236" s="18" t="s">
        <v>87</v>
      </c>
    </row>
    <row r="237" s="14" customFormat="1">
      <c r="A237" s="14"/>
      <c r="B237" s="255"/>
      <c r="C237" s="256"/>
      <c r="D237" s="240" t="s">
        <v>163</v>
      </c>
      <c r="E237" s="257" t="s">
        <v>1</v>
      </c>
      <c r="F237" s="258" t="s">
        <v>2374</v>
      </c>
      <c r="G237" s="256"/>
      <c r="H237" s="259">
        <v>27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5" t="s">
        <v>163</v>
      </c>
      <c r="AU237" s="265" t="s">
        <v>87</v>
      </c>
      <c r="AV237" s="14" t="s">
        <v>87</v>
      </c>
      <c r="AW237" s="14" t="s">
        <v>33</v>
      </c>
      <c r="AX237" s="14" t="s">
        <v>85</v>
      </c>
      <c r="AY237" s="265" t="s">
        <v>149</v>
      </c>
    </row>
    <row r="238" s="2" customFormat="1" ht="16.5" customHeight="1">
      <c r="A238" s="39"/>
      <c r="B238" s="40"/>
      <c r="C238" s="227" t="s">
        <v>488</v>
      </c>
      <c r="D238" s="227" t="s">
        <v>155</v>
      </c>
      <c r="E238" s="228" t="s">
        <v>2375</v>
      </c>
      <c r="F238" s="229" t="s">
        <v>2376</v>
      </c>
      <c r="G238" s="230" t="s">
        <v>425</v>
      </c>
      <c r="H238" s="231">
        <v>2.75</v>
      </c>
      <c r="I238" s="232"/>
      <c r="J238" s="233">
        <f>ROUND(I238*H238,2)</f>
        <v>0</v>
      </c>
      <c r="K238" s="229" t="s">
        <v>159</v>
      </c>
      <c r="L238" s="45"/>
      <c r="M238" s="234" t="s">
        <v>1</v>
      </c>
      <c r="N238" s="235" t="s">
        <v>42</v>
      </c>
      <c r="O238" s="92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699</v>
      </c>
      <c r="AT238" s="238" t="s">
        <v>155</v>
      </c>
      <c r="AU238" s="238" t="s">
        <v>87</v>
      </c>
      <c r="AY238" s="18" t="s">
        <v>149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85</v>
      </c>
      <c r="BK238" s="239">
        <f>ROUND(I238*H238,2)</f>
        <v>0</v>
      </c>
      <c r="BL238" s="18" t="s">
        <v>699</v>
      </c>
      <c r="BM238" s="238" t="s">
        <v>2377</v>
      </c>
    </row>
    <row r="239" s="2" customFormat="1">
      <c r="A239" s="39"/>
      <c r="B239" s="40"/>
      <c r="C239" s="41"/>
      <c r="D239" s="240" t="s">
        <v>162</v>
      </c>
      <c r="E239" s="41"/>
      <c r="F239" s="241" t="s">
        <v>2378</v>
      </c>
      <c r="G239" s="41"/>
      <c r="H239" s="41"/>
      <c r="I239" s="242"/>
      <c r="J239" s="41"/>
      <c r="K239" s="41"/>
      <c r="L239" s="45"/>
      <c r="M239" s="243"/>
      <c r="N239" s="244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162</v>
      </c>
      <c r="AU239" s="18" t="s">
        <v>87</v>
      </c>
    </row>
    <row r="240" s="14" customFormat="1">
      <c r="A240" s="14"/>
      <c r="B240" s="255"/>
      <c r="C240" s="256"/>
      <c r="D240" s="240" t="s">
        <v>163</v>
      </c>
      <c r="E240" s="257" t="s">
        <v>1</v>
      </c>
      <c r="F240" s="258" t="s">
        <v>2379</v>
      </c>
      <c r="G240" s="256"/>
      <c r="H240" s="259">
        <v>2.75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5" t="s">
        <v>163</v>
      </c>
      <c r="AU240" s="265" t="s">
        <v>87</v>
      </c>
      <c r="AV240" s="14" t="s">
        <v>87</v>
      </c>
      <c r="AW240" s="14" t="s">
        <v>33</v>
      </c>
      <c r="AX240" s="14" t="s">
        <v>85</v>
      </c>
      <c r="AY240" s="265" t="s">
        <v>149</v>
      </c>
    </row>
    <row r="241" s="2" customFormat="1" ht="16.5" customHeight="1">
      <c r="A241" s="39"/>
      <c r="B241" s="40"/>
      <c r="C241" s="227" t="s">
        <v>494</v>
      </c>
      <c r="D241" s="227" t="s">
        <v>155</v>
      </c>
      <c r="E241" s="228" t="s">
        <v>2380</v>
      </c>
      <c r="F241" s="229" t="s">
        <v>2381</v>
      </c>
      <c r="G241" s="230" t="s">
        <v>411</v>
      </c>
      <c r="H241" s="231">
        <v>456</v>
      </c>
      <c r="I241" s="232"/>
      <c r="J241" s="233">
        <f>ROUND(I241*H241,2)</f>
        <v>0</v>
      </c>
      <c r="K241" s="229" t="s">
        <v>159</v>
      </c>
      <c r="L241" s="45"/>
      <c r="M241" s="234" t="s">
        <v>1</v>
      </c>
      <c r="N241" s="235" t="s">
        <v>42</v>
      </c>
      <c r="O241" s="92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699</v>
      </c>
      <c r="AT241" s="238" t="s">
        <v>155</v>
      </c>
      <c r="AU241" s="238" t="s">
        <v>87</v>
      </c>
      <c r="AY241" s="18" t="s">
        <v>149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85</v>
      </c>
      <c r="BK241" s="239">
        <f>ROUND(I241*H241,2)</f>
        <v>0</v>
      </c>
      <c r="BL241" s="18" t="s">
        <v>699</v>
      </c>
      <c r="BM241" s="238" t="s">
        <v>2382</v>
      </c>
    </row>
    <row r="242" s="2" customFormat="1">
      <c r="A242" s="39"/>
      <c r="B242" s="40"/>
      <c r="C242" s="41"/>
      <c r="D242" s="240" t="s">
        <v>162</v>
      </c>
      <c r="E242" s="41"/>
      <c r="F242" s="241" t="s">
        <v>2383</v>
      </c>
      <c r="G242" s="41"/>
      <c r="H242" s="41"/>
      <c r="I242" s="242"/>
      <c r="J242" s="41"/>
      <c r="K242" s="41"/>
      <c r="L242" s="45"/>
      <c r="M242" s="243"/>
      <c r="N242" s="244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162</v>
      </c>
      <c r="AU242" s="18" t="s">
        <v>87</v>
      </c>
    </row>
    <row r="243" s="13" customFormat="1">
      <c r="A243" s="13"/>
      <c r="B243" s="245"/>
      <c r="C243" s="246"/>
      <c r="D243" s="240" t="s">
        <v>163</v>
      </c>
      <c r="E243" s="247" t="s">
        <v>1</v>
      </c>
      <c r="F243" s="248" t="s">
        <v>2384</v>
      </c>
      <c r="G243" s="246"/>
      <c r="H243" s="247" t="s">
        <v>1</v>
      </c>
      <c r="I243" s="249"/>
      <c r="J243" s="246"/>
      <c r="K243" s="246"/>
      <c r="L243" s="250"/>
      <c r="M243" s="251"/>
      <c r="N243" s="252"/>
      <c r="O243" s="252"/>
      <c r="P243" s="252"/>
      <c r="Q243" s="252"/>
      <c r="R243" s="252"/>
      <c r="S243" s="252"/>
      <c r="T243" s="25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4" t="s">
        <v>163</v>
      </c>
      <c r="AU243" s="254" t="s">
        <v>87</v>
      </c>
      <c r="AV243" s="13" t="s">
        <v>85</v>
      </c>
      <c r="AW243" s="13" t="s">
        <v>33</v>
      </c>
      <c r="AX243" s="13" t="s">
        <v>77</v>
      </c>
      <c r="AY243" s="254" t="s">
        <v>149</v>
      </c>
    </row>
    <row r="244" s="14" customFormat="1">
      <c r="A244" s="14"/>
      <c r="B244" s="255"/>
      <c r="C244" s="256"/>
      <c r="D244" s="240" t="s">
        <v>163</v>
      </c>
      <c r="E244" s="257" t="s">
        <v>1</v>
      </c>
      <c r="F244" s="258" t="s">
        <v>2385</v>
      </c>
      <c r="G244" s="256"/>
      <c r="H244" s="259">
        <v>456</v>
      </c>
      <c r="I244" s="260"/>
      <c r="J244" s="256"/>
      <c r="K244" s="256"/>
      <c r="L244" s="261"/>
      <c r="M244" s="262"/>
      <c r="N244" s="263"/>
      <c r="O244" s="263"/>
      <c r="P244" s="263"/>
      <c r="Q244" s="263"/>
      <c r="R244" s="263"/>
      <c r="S244" s="263"/>
      <c r="T244" s="26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5" t="s">
        <v>163</v>
      </c>
      <c r="AU244" s="265" t="s">
        <v>87</v>
      </c>
      <c r="AV244" s="14" t="s">
        <v>87</v>
      </c>
      <c r="AW244" s="14" t="s">
        <v>33</v>
      </c>
      <c r="AX244" s="14" t="s">
        <v>85</v>
      </c>
      <c r="AY244" s="265" t="s">
        <v>149</v>
      </c>
    </row>
    <row r="245" s="2" customFormat="1" ht="16.5" customHeight="1">
      <c r="A245" s="39"/>
      <c r="B245" s="40"/>
      <c r="C245" s="227" t="s">
        <v>500</v>
      </c>
      <c r="D245" s="227" t="s">
        <v>155</v>
      </c>
      <c r="E245" s="228" t="s">
        <v>2386</v>
      </c>
      <c r="F245" s="229" t="s">
        <v>2387</v>
      </c>
      <c r="G245" s="230" t="s">
        <v>411</v>
      </c>
      <c r="H245" s="231">
        <v>429</v>
      </c>
      <c r="I245" s="232"/>
      <c r="J245" s="233">
        <f>ROUND(I245*H245,2)</f>
        <v>0</v>
      </c>
      <c r="K245" s="229" t="s">
        <v>159</v>
      </c>
      <c r="L245" s="45"/>
      <c r="M245" s="234" t="s">
        <v>1</v>
      </c>
      <c r="N245" s="235" t="s">
        <v>42</v>
      </c>
      <c r="O245" s="92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699</v>
      </c>
      <c r="AT245" s="238" t="s">
        <v>155</v>
      </c>
      <c r="AU245" s="238" t="s">
        <v>87</v>
      </c>
      <c r="AY245" s="18" t="s">
        <v>149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85</v>
      </c>
      <c r="BK245" s="239">
        <f>ROUND(I245*H245,2)</f>
        <v>0</v>
      </c>
      <c r="BL245" s="18" t="s">
        <v>699</v>
      </c>
      <c r="BM245" s="238" t="s">
        <v>769</v>
      </c>
    </row>
    <row r="246" s="2" customFormat="1">
      <c r="A246" s="39"/>
      <c r="B246" s="40"/>
      <c r="C246" s="41"/>
      <c r="D246" s="240" t="s">
        <v>162</v>
      </c>
      <c r="E246" s="41"/>
      <c r="F246" s="241" t="s">
        <v>2388</v>
      </c>
      <c r="G246" s="41"/>
      <c r="H246" s="41"/>
      <c r="I246" s="242"/>
      <c r="J246" s="41"/>
      <c r="K246" s="41"/>
      <c r="L246" s="45"/>
      <c r="M246" s="243"/>
      <c r="N246" s="244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162</v>
      </c>
      <c r="AU246" s="18" t="s">
        <v>87</v>
      </c>
    </row>
    <row r="247" s="14" customFormat="1">
      <c r="A247" s="14"/>
      <c r="B247" s="255"/>
      <c r="C247" s="256"/>
      <c r="D247" s="240" t="s">
        <v>163</v>
      </c>
      <c r="E247" s="257" t="s">
        <v>1</v>
      </c>
      <c r="F247" s="258" t="s">
        <v>2389</v>
      </c>
      <c r="G247" s="256"/>
      <c r="H247" s="259">
        <v>429</v>
      </c>
      <c r="I247" s="260"/>
      <c r="J247" s="256"/>
      <c r="K247" s="256"/>
      <c r="L247" s="261"/>
      <c r="M247" s="262"/>
      <c r="N247" s="263"/>
      <c r="O247" s="263"/>
      <c r="P247" s="263"/>
      <c r="Q247" s="263"/>
      <c r="R247" s="263"/>
      <c r="S247" s="263"/>
      <c r="T247" s="26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5" t="s">
        <v>163</v>
      </c>
      <c r="AU247" s="265" t="s">
        <v>87</v>
      </c>
      <c r="AV247" s="14" t="s">
        <v>87</v>
      </c>
      <c r="AW247" s="14" t="s">
        <v>33</v>
      </c>
      <c r="AX247" s="14" t="s">
        <v>85</v>
      </c>
      <c r="AY247" s="265" t="s">
        <v>149</v>
      </c>
    </row>
    <row r="248" s="2" customFormat="1" ht="16.5" customHeight="1">
      <c r="A248" s="39"/>
      <c r="B248" s="40"/>
      <c r="C248" s="227" t="s">
        <v>506</v>
      </c>
      <c r="D248" s="227" t="s">
        <v>155</v>
      </c>
      <c r="E248" s="228" t="s">
        <v>2390</v>
      </c>
      <c r="F248" s="229" t="s">
        <v>2391</v>
      </c>
      <c r="G248" s="230" t="s">
        <v>411</v>
      </c>
      <c r="H248" s="231">
        <v>27</v>
      </c>
      <c r="I248" s="232"/>
      <c r="J248" s="233">
        <f>ROUND(I248*H248,2)</f>
        <v>0</v>
      </c>
      <c r="K248" s="229" t="s">
        <v>159</v>
      </c>
      <c r="L248" s="45"/>
      <c r="M248" s="234" t="s">
        <v>1</v>
      </c>
      <c r="N248" s="235" t="s">
        <v>42</v>
      </c>
      <c r="O248" s="92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699</v>
      </c>
      <c r="AT248" s="238" t="s">
        <v>155</v>
      </c>
      <c r="AU248" s="238" t="s">
        <v>87</v>
      </c>
      <c r="AY248" s="18" t="s">
        <v>149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85</v>
      </c>
      <c r="BK248" s="239">
        <f>ROUND(I248*H248,2)</f>
        <v>0</v>
      </c>
      <c r="BL248" s="18" t="s">
        <v>699</v>
      </c>
      <c r="BM248" s="238" t="s">
        <v>2392</v>
      </c>
    </row>
    <row r="249" s="2" customFormat="1">
      <c r="A249" s="39"/>
      <c r="B249" s="40"/>
      <c r="C249" s="41"/>
      <c r="D249" s="240" t="s">
        <v>162</v>
      </c>
      <c r="E249" s="41"/>
      <c r="F249" s="241" t="s">
        <v>2393</v>
      </c>
      <c r="G249" s="41"/>
      <c r="H249" s="41"/>
      <c r="I249" s="242"/>
      <c r="J249" s="41"/>
      <c r="K249" s="41"/>
      <c r="L249" s="45"/>
      <c r="M249" s="243"/>
      <c r="N249" s="244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162</v>
      </c>
      <c r="AU249" s="18" t="s">
        <v>87</v>
      </c>
    </row>
    <row r="250" s="14" customFormat="1">
      <c r="A250" s="14"/>
      <c r="B250" s="255"/>
      <c r="C250" s="256"/>
      <c r="D250" s="240" t="s">
        <v>163</v>
      </c>
      <c r="E250" s="257" t="s">
        <v>1</v>
      </c>
      <c r="F250" s="258" t="s">
        <v>2394</v>
      </c>
      <c r="G250" s="256"/>
      <c r="H250" s="259">
        <v>27</v>
      </c>
      <c r="I250" s="260"/>
      <c r="J250" s="256"/>
      <c r="K250" s="256"/>
      <c r="L250" s="261"/>
      <c r="M250" s="262"/>
      <c r="N250" s="263"/>
      <c r="O250" s="263"/>
      <c r="P250" s="263"/>
      <c r="Q250" s="263"/>
      <c r="R250" s="263"/>
      <c r="S250" s="263"/>
      <c r="T250" s="26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5" t="s">
        <v>163</v>
      </c>
      <c r="AU250" s="265" t="s">
        <v>87</v>
      </c>
      <c r="AV250" s="14" t="s">
        <v>87</v>
      </c>
      <c r="AW250" s="14" t="s">
        <v>33</v>
      </c>
      <c r="AX250" s="14" t="s">
        <v>85</v>
      </c>
      <c r="AY250" s="265" t="s">
        <v>149</v>
      </c>
    </row>
    <row r="251" s="2" customFormat="1" ht="16.5" customHeight="1">
      <c r="A251" s="39"/>
      <c r="B251" s="40"/>
      <c r="C251" s="227" t="s">
        <v>513</v>
      </c>
      <c r="D251" s="227" t="s">
        <v>155</v>
      </c>
      <c r="E251" s="228" t="s">
        <v>2395</v>
      </c>
      <c r="F251" s="229" t="s">
        <v>2396</v>
      </c>
      <c r="G251" s="230" t="s">
        <v>411</v>
      </c>
      <c r="H251" s="231">
        <v>456</v>
      </c>
      <c r="I251" s="232"/>
      <c r="J251" s="233">
        <f>ROUND(I251*H251,2)</f>
        <v>0</v>
      </c>
      <c r="K251" s="229" t="s">
        <v>159</v>
      </c>
      <c r="L251" s="45"/>
      <c r="M251" s="234" t="s">
        <v>1</v>
      </c>
      <c r="N251" s="235" t="s">
        <v>42</v>
      </c>
      <c r="O251" s="92"/>
      <c r="P251" s="236">
        <f>O251*H251</f>
        <v>0</v>
      </c>
      <c r="Q251" s="236">
        <v>9.0000000000000006E-05</v>
      </c>
      <c r="R251" s="236">
        <f>Q251*H251</f>
        <v>0.04104</v>
      </c>
      <c r="S251" s="236">
        <v>0</v>
      </c>
      <c r="T251" s="23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8" t="s">
        <v>699</v>
      </c>
      <c r="AT251" s="238" t="s">
        <v>155</v>
      </c>
      <c r="AU251" s="238" t="s">
        <v>87</v>
      </c>
      <c r="AY251" s="18" t="s">
        <v>149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8" t="s">
        <v>85</v>
      </c>
      <c r="BK251" s="239">
        <f>ROUND(I251*H251,2)</f>
        <v>0</v>
      </c>
      <c r="BL251" s="18" t="s">
        <v>699</v>
      </c>
      <c r="BM251" s="238" t="s">
        <v>754</v>
      </c>
    </row>
    <row r="252" s="2" customFormat="1">
      <c r="A252" s="39"/>
      <c r="B252" s="40"/>
      <c r="C252" s="41"/>
      <c r="D252" s="240" t="s">
        <v>162</v>
      </c>
      <c r="E252" s="41"/>
      <c r="F252" s="241" t="s">
        <v>2397</v>
      </c>
      <c r="G252" s="41"/>
      <c r="H252" s="41"/>
      <c r="I252" s="242"/>
      <c r="J252" s="41"/>
      <c r="K252" s="41"/>
      <c r="L252" s="45"/>
      <c r="M252" s="243"/>
      <c r="N252" s="244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162</v>
      </c>
      <c r="AU252" s="18" t="s">
        <v>87</v>
      </c>
    </row>
    <row r="253" s="14" customFormat="1">
      <c r="A253" s="14"/>
      <c r="B253" s="255"/>
      <c r="C253" s="256"/>
      <c r="D253" s="240" t="s">
        <v>163</v>
      </c>
      <c r="E253" s="257" t="s">
        <v>1</v>
      </c>
      <c r="F253" s="258" t="s">
        <v>2398</v>
      </c>
      <c r="G253" s="256"/>
      <c r="H253" s="259">
        <v>456</v>
      </c>
      <c r="I253" s="260"/>
      <c r="J253" s="256"/>
      <c r="K253" s="256"/>
      <c r="L253" s="261"/>
      <c r="M253" s="262"/>
      <c r="N253" s="263"/>
      <c r="O253" s="263"/>
      <c r="P253" s="263"/>
      <c r="Q253" s="263"/>
      <c r="R253" s="263"/>
      <c r="S253" s="263"/>
      <c r="T253" s="26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5" t="s">
        <v>163</v>
      </c>
      <c r="AU253" s="265" t="s">
        <v>87</v>
      </c>
      <c r="AV253" s="14" t="s">
        <v>87</v>
      </c>
      <c r="AW253" s="14" t="s">
        <v>33</v>
      </c>
      <c r="AX253" s="14" t="s">
        <v>85</v>
      </c>
      <c r="AY253" s="265" t="s">
        <v>149</v>
      </c>
    </row>
    <row r="254" s="2" customFormat="1" ht="21.75" customHeight="1">
      <c r="A254" s="39"/>
      <c r="B254" s="40"/>
      <c r="C254" s="227" t="s">
        <v>525</v>
      </c>
      <c r="D254" s="227" t="s">
        <v>155</v>
      </c>
      <c r="E254" s="228" t="s">
        <v>2399</v>
      </c>
      <c r="F254" s="229" t="s">
        <v>2400</v>
      </c>
      <c r="G254" s="230" t="s">
        <v>425</v>
      </c>
      <c r="H254" s="231">
        <v>26.32</v>
      </c>
      <c r="I254" s="232"/>
      <c r="J254" s="233">
        <f>ROUND(I254*H254,2)</f>
        <v>0</v>
      </c>
      <c r="K254" s="229" t="s">
        <v>159</v>
      </c>
      <c r="L254" s="45"/>
      <c r="M254" s="234" t="s">
        <v>1</v>
      </c>
      <c r="N254" s="235" t="s">
        <v>42</v>
      </c>
      <c r="O254" s="92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8" t="s">
        <v>699</v>
      </c>
      <c r="AT254" s="238" t="s">
        <v>155</v>
      </c>
      <c r="AU254" s="238" t="s">
        <v>87</v>
      </c>
      <c r="AY254" s="18" t="s">
        <v>149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8" t="s">
        <v>85</v>
      </c>
      <c r="BK254" s="239">
        <f>ROUND(I254*H254,2)</f>
        <v>0</v>
      </c>
      <c r="BL254" s="18" t="s">
        <v>699</v>
      </c>
      <c r="BM254" s="238" t="s">
        <v>787</v>
      </c>
    </row>
    <row r="255" s="2" customFormat="1">
      <c r="A255" s="39"/>
      <c r="B255" s="40"/>
      <c r="C255" s="41"/>
      <c r="D255" s="240" t="s">
        <v>162</v>
      </c>
      <c r="E255" s="41"/>
      <c r="F255" s="241" t="s">
        <v>2401</v>
      </c>
      <c r="G255" s="41"/>
      <c r="H255" s="41"/>
      <c r="I255" s="242"/>
      <c r="J255" s="41"/>
      <c r="K255" s="41"/>
      <c r="L255" s="45"/>
      <c r="M255" s="243"/>
      <c r="N255" s="244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162</v>
      </c>
      <c r="AU255" s="18" t="s">
        <v>87</v>
      </c>
    </row>
    <row r="256" s="13" customFormat="1">
      <c r="A256" s="13"/>
      <c r="B256" s="245"/>
      <c r="C256" s="246"/>
      <c r="D256" s="240" t="s">
        <v>163</v>
      </c>
      <c r="E256" s="247" t="s">
        <v>1</v>
      </c>
      <c r="F256" s="248" t="s">
        <v>2402</v>
      </c>
      <c r="G256" s="246"/>
      <c r="H256" s="247" t="s">
        <v>1</v>
      </c>
      <c r="I256" s="249"/>
      <c r="J256" s="246"/>
      <c r="K256" s="246"/>
      <c r="L256" s="250"/>
      <c r="M256" s="251"/>
      <c r="N256" s="252"/>
      <c r="O256" s="252"/>
      <c r="P256" s="252"/>
      <c r="Q256" s="252"/>
      <c r="R256" s="252"/>
      <c r="S256" s="252"/>
      <c r="T256" s="25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4" t="s">
        <v>163</v>
      </c>
      <c r="AU256" s="254" t="s">
        <v>87</v>
      </c>
      <c r="AV256" s="13" t="s">
        <v>85</v>
      </c>
      <c r="AW256" s="13" t="s">
        <v>33</v>
      </c>
      <c r="AX256" s="13" t="s">
        <v>77</v>
      </c>
      <c r="AY256" s="254" t="s">
        <v>149</v>
      </c>
    </row>
    <row r="257" s="13" customFormat="1">
      <c r="A257" s="13"/>
      <c r="B257" s="245"/>
      <c r="C257" s="246"/>
      <c r="D257" s="240" t="s">
        <v>163</v>
      </c>
      <c r="E257" s="247" t="s">
        <v>1</v>
      </c>
      <c r="F257" s="248" t="s">
        <v>2403</v>
      </c>
      <c r="G257" s="246"/>
      <c r="H257" s="247" t="s">
        <v>1</v>
      </c>
      <c r="I257" s="249"/>
      <c r="J257" s="246"/>
      <c r="K257" s="246"/>
      <c r="L257" s="250"/>
      <c r="M257" s="251"/>
      <c r="N257" s="252"/>
      <c r="O257" s="252"/>
      <c r="P257" s="252"/>
      <c r="Q257" s="252"/>
      <c r="R257" s="252"/>
      <c r="S257" s="252"/>
      <c r="T257" s="25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4" t="s">
        <v>163</v>
      </c>
      <c r="AU257" s="254" t="s">
        <v>87</v>
      </c>
      <c r="AV257" s="13" t="s">
        <v>85</v>
      </c>
      <c r="AW257" s="13" t="s">
        <v>33</v>
      </c>
      <c r="AX257" s="13" t="s">
        <v>77</v>
      </c>
      <c r="AY257" s="254" t="s">
        <v>149</v>
      </c>
    </row>
    <row r="258" s="14" customFormat="1">
      <c r="A258" s="14"/>
      <c r="B258" s="255"/>
      <c r="C258" s="256"/>
      <c r="D258" s="240" t="s">
        <v>163</v>
      </c>
      <c r="E258" s="257" t="s">
        <v>1</v>
      </c>
      <c r="F258" s="258" t="s">
        <v>2404</v>
      </c>
      <c r="G258" s="256"/>
      <c r="H258" s="259">
        <v>26.32</v>
      </c>
      <c r="I258" s="260"/>
      <c r="J258" s="256"/>
      <c r="K258" s="256"/>
      <c r="L258" s="261"/>
      <c r="M258" s="262"/>
      <c r="N258" s="263"/>
      <c r="O258" s="263"/>
      <c r="P258" s="263"/>
      <c r="Q258" s="263"/>
      <c r="R258" s="263"/>
      <c r="S258" s="263"/>
      <c r="T258" s="26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5" t="s">
        <v>163</v>
      </c>
      <c r="AU258" s="265" t="s">
        <v>87</v>
      </c>
      <c r="AV258" s="14" t="s">
        <v>87</v>
      </c>
      <c r="AW258" s="14" t="s">
        <v>33</v>
      </c>
      <c r="AX258" s="14" t="s">
        <v>85</v>
      </c>
      <c r="AY258" s="265" t="s">
        <v>149</v>
      </c>
    </row>
    <row r="259" s="2" customFormat="1" ht="24.15" customHeight="1">
      <c r="A259" s="39"/>
      <c r="B259" s="40"/>
      <c r="C259" s="227" t="s">
        <v>531</v>
      </c>
      <c r="D259" s="227" t="s">
        <v>155</v>
      </c>
      <c r="E259" s="228" t="s">
        <v>2405</v>
      </c>
      <c r="F259" s="229" t="s">
        <v>2406</v>
      </c>
      <c r="G259" s="230" t="s">
        <v>425</v>
      </c>
      <c r="H259" s="231">
        <v>500.07999999999998</v>
      </c>
      <c r="I259" s="232"/>
      <c r="J259" s="233">
        <f>ROUND(I259*H259,2)</f>
        <v>0</v>
      </c>
      <c r="K259" s="229" t="s">
        <v>159</v>
      </c>
      <c r="L259" s="45"/>
      <c r="M259" s="234" t="s">
        <v>1</v>
      </c>
      <c r="N259" s="235" t="s">
        <v>42</v>
      </c>
      <c r="O259" s="92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699</v>
      </c>
      <c r="AT259" s="238" t="s">
        <v>155</v>
      </c>
      <c r="AU259" s="238" t="s">
        <v>87</v>
      </c>
      <c r="AY259" s="18" t="s">
        <v>149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85</v>
      </c>
      <c r="BK259" s="239">
        <f>ROUND(I259*H259,2)</f>
        <v>0</v>
      </c>
      <c r="BL259" s="18" t="s">
        <v>699</v>
      </c>
      <c r="BM259" s="238" t="s">
        <v>801</v>
      </c>
    </row>
    <row r="260" s="2" customFormat="1">
      <c r="A260" s="39"/>
      <c r="B260" s="40"/>
      <c r="C260" s="41"/>
      <c r="D260" s="240" t="s">
        <v>162</v>
      </c>
      <c r="E260" s="41"/>
      <c r="F260" s="241" t="s">
        <v>2407</v>
      </c>
      <c r="G260" s="41"/>
      <c r="H260" s="41"/>
      <c r="I260" s="242"/>
      <c r="J260" s="41"/>
      <c r="K260" s="41"/>
      <c r="L260" s="45"/>
      <c r="M260" s="243"/>
      <c r="N260" s="244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162</v>
      </c>
      <c r="AU260" s="18" t="s">
        <v>87</v>
      </c>
    </row>
    <row r="261" s="13" customFormat="1">
      <c r="A261" s="13"/>
      <c r="B261" s="245"/>
      <c r="C261" s="246"/>
      <c r="D261" s="240" t="s">
        <v>163</v>
      </c>
      <c r="E261" s="247" t="s">
        <v>1</v>
      </c>
      <c r="F261" s="248" t="s">
        <v>519</v>
      </c>
      <c r="G261" s="246"/>
      <c r="H261" s="247" t="s">
        <v>1</v>
      </c>
      <c r="I261" s="249"/>
      <c r="J261" s="246"/>
      <c r="K261" s="246"/>
      <c r="L261" s="250"/>
      <c r="M261" s="251"/>
      <c r="N261" s="252"/>
      <c r="O261" s="252"/>
      <c r="P261" s="252"/>
      <c r="Q261" s="252"/>
      <c r="R261" s="252"/>
      <c r="S261" s="252"/>
      <c r="T261" s="25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4" t="s">
        <v>163</v>
      </c>
      <c r="AU261" s="254" t="s">
        <v>87</v>
      </c>
      <c r="AV261" s="13" t="s">
        <v>85</v>
      </c>
      <c r="AW261" s="13" t="s">
        <v>33</v>
      </c>
      <c r="AX261" s="13" t="s">
        <v>77</v>
      </c>
      <c r="AY261" s="254" t="s">
        <v>149</v>
      </c>
    </row>
    <row r="262" s="14" customFormat="1">
      <c r="A262" s="14"/>
      <c r="B262" s="255"/>
      <c r="C262" s="256"/>
      <c r="D262" s="240" t="s">
        <v>163</v>
      </c>
      <c r="E262" s="257" t="s">
        <v>1</v>
      </c>
      <c r="F262" s="258" t="s">
        <v>2408</v>
      </c>
      <c r="G262" s="256"/>
      <c r="H262" s="259">
        <v>500.07999999999998</v>
      </c>
      <c r="I262" s="260"/>
      <c r="J262" s="256"/>
      <c r="K262" s="256"/>
      <c r="L262" s="261"/>
      <c r="M262" s="262"/>
      <c r="N262" s="263"/>
      <c r="O262" s="263"/>
      <c r="P262" s="263"/>
      <c r="Q262" s="263"/>
      <c r="R262" s="263"/>
      <c r="S262" s="263"/>
      <c r="T262" s="26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5" t="s">
        <v>163</v>
      </c>
      <c r="AU262" s="265" t="s">
        <v>87</v>
      </c>
      <c r="AV262" s="14" t="s">
        <v>87</v>
      </c>
      <c r="AW262" s="14" t="s">
        <v>33</v>
      </c>
      <c r="AX262" s="14" t="s">
        <v>85</v>
      </c>
      <c r="AY262" s="265" t="s">
        <v>149</v>
      </c>
    </row>
    <row r="263" s="2" customFormat="1" ht="16.5" customHeight="1">
      <c r="A263" s="39"/>
      <c r="B263" s="40"/>
      <c r="C263" s="227" t="s">
        <v>538</v>
      </c>
      <c r="D263" s="227" t="s">
        <v>155</v>
      </c>
      <c r="E263" s="228" t="s">
        <v>2409</v>
      </c>
      <c r="F263" s="229" t="s">
        <v>2410</v>
      </c>
      <c r="G263" s="230" t="s">
        <v>534</v>
      </c>
      <c r="H263" s="231">
        <v>47.375999999999998</v>
      </c>
      <c r="I263" s="232"/>
      <c r="J263" s="233">
        <f>ROUND(I263*H263,2)</f>
        <v>0</v>
      </c>
      <c r="K263" s="229" t="s">
        <v>159</v>
      </c>
      <c r="L263" s="45"/>
      <c r="M263" s="234" t="s">
        <v>1</v>
      </c>
      <c r="N263" s="235" t="s">
        <v>42</v>
      </c>
      <c r="O263" s="92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8" t="s">
        <v>699</v>
      </c>
      <c r="AT263" s="238" t="s">
        <v>155</v>
      </c>
      <c r="AU263" s="238" t="s">
        <v>87</v>
      </c>
      <c r="AY263" s="18" t="s">
        <v>149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8" t="s">
        <v>85</v>
      </c>
      <c r="BK263" s="239">
        <f>ROUND(I263*H263,2)</f>
        <v>0</v>
      </c>
      <c r="BL263" s="18" t="s">
        <v>699</v>
      </c>
      <c r="BM263" s="238" t="s">
        <v>2411</v>
      </c>
    </row>
    <row r="264" s="2" customFormat="1">
      <c r="A264" s="39"/>
      <c r="B264" s="40"/>
      <c r="C264" s="41"/>
      <c r="D264" s="240" t="s">
        <v>162</v>
      </c>
      <c r="E264" s="41"/>
      <c r="F264" s="241" t="s">
        <v>2412</v>
      </c>
      <c r="G264" s="41"/>
      <c r="H264" s="41"/>
      <c r="I264" s="242"/>
      <c r="J264" s="41"/>
      <c r="K264" s="41"/>
      <c r="L264" s="45"/>
      <c r="M264" s="243"/>
      <c r="N264" s="244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162</v>
      </c>
      <c r="AU264" s="18" t="s">
        <v>87</v>
      </c>
    </row>
    <row r="265" s="14" customFormat="1">
      <c r="A265" s="14"/>
      <c r="B265" s="255"/>
      <c r="C265" s="256"/>
      <c r="D265" s="240" t="s">
        <v>163</v>
      </c>
      <c r="E265" s="257" t="s">
        <v>1</v>
      </c>
      <c r="F265" s="258" t="s">
        <v>2413</v>
      </c>
      <c r="G265" s="256"/>
      <c r="H265" s="259">
        <v>47.375999999999998</v>
      </c>
      <c r="I265" s="260"/>
      <c r="J265" s="256"/>
      <c r="K265" s="256"/>
      <c r="L265" s="261"/>
      <c r="M265" s="262"/>
      <c r="N265" s="263"/>
      <c r="O265" s="263"/>
      <c r="P265" s="263"/>
      <c r="Q265" s="263"/>
      <c r="R265" s="263"/>
      <c r="S265" s="263"/>
      <c r="T265" s="26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5" t="s">
        <v>163</v>
      </c>
      <c r="AU265" s="265" t="s">
        <v>87</v>
      </c>
      <c r="AV265" s="14" t="s">
        <v>87</v>
      </c>
      <c r="AW265" s="14" t="s">
        <v>33</v>
      </c>
      <c r="AX265" s="14" t="s">
        <v>85</v>
      </c>
      <c r="AY265" s="265" t="s">
        <v>149</v>
      </c>
    </row>
    <row r="266" s="13" customFormat="1">
      <c r="A266" s="13"/>
      <c r="B266" s="245"/>
      <c r="C266" s="246"/>
      <c r="D266" s="240" t="s">
        <v>163</v>
      </c>
      <c r="E266" s="247" t="s">
        <v>1</v>
      </c>
      <c r="F266" s="248" t="s">
        <v>2414</v>
      </c>
      <c r="G266" s="246"/>
      <c r="H266" s="247" t="s">
        <v>1</v>
      </c>
      <c r="I266" s="249"/>
      <c r="J266" s="246"/>
      <c r="K266" s="246"/>
      <c r="L266" s="250"/>
      <c r="M266" s="251"/>
      <c r="N266" s="252"/>
      <c r="O266" s="252"/>
      <c r="P266" s="252"/>
      <c r="Q266" s="252"/>
      <c r="R266" s="252"/>
      <c r="S266" s="252"/>
      <c r="T266" s="25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4" t="s">
        <v>163</v>
      </c>
      <c r="AU266" s="254" t="s">
        <v>87</v>
      </c>
      <c r="AV266" s="13" t="s">
        <v>85</v>
      </c>
      <c r="AW266" s="13" t="s">
        <v>33</v>
      </c>
      <c r="AX266" s="13" t="s">
        <v>77</v>
      </c>
      <c r="AY266" s="254" t="s">
        <v>149</v>
      </c>
    </row>
    <row r="267" s="2" customFormat="1" ht="24.15" customHeight="1">
      <c r="A267" s="39"/>
      <c r="B267" s="40"/>
      <c r="C267" s="227" t="s">
        <v>545</v>
      </c>
      <c r="D267" s="227" t="s">
        <v>155</v>
      </c>
      <c r="E267" s="228" t="s">
        <v>2415</v>
      </c>
      <c r="F267" s="229" t="s">
        <v>2416</v>
      </c>
      <c r="G267" s="230" t="s">
        <v>278</v>
      </c>
      <c r="H267" s="231">
        <v>228</v>
      </c>
      <c r="I267" s="232"/>
      <c r="J267" s="233">
        <f>ROUND(I267*H267,2)</f>
        <v>0</v>
      </c>
      <c r="K267" s="229" t="s">
        <v>159</v>
      </c>
      <c r="L267" s="45"/>
      <c r="M267" s="234" t="s">
        <v>1</v>
      </c>
      <c r="N267" s="235" t="s">
        <v>42</v>
      </c>
      <c r="O267" s="92"/>
      <c r="P267" s="236">
        <f>O267*H267</f>
        <v>0</v>
      </c>
      <c r="Q267" s="236">
        <v>2.0000000000000002E-05</v>
      </c>
      <c r="R267" s="236">
        <f>Q267*H267</f>
        <v>0.0045600000000000007</v>
      </c>
      <c r="S267" s="236">
        <v>0</v>
      </c>
      <c r="T267" s="23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8" t="s">
        <v>699</v>
      </c>
      <c r="AT267" s="238" t="s">
        <v>155</v>
      </c>
      <c r="AU267" s="238" t="s">
        <v>87</v>
      </c>
      <c r="AY267" s="18" t="s">
        <v>149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8" t="s">
        <v>85</v>
      </c>
      <c r="BK267" s="239">
        <f>ROUND(I267*H267,2)</f>
        <v>0</v>
      </c>
      <c r="BL267" s="18" t="s">
        <v>699</v>
      </c>
      <c r="BM267" s="238" t="s">
        <v>2417</v>
      </c>
    </row>
    <row r="268" s="2" customFormat="1">
      <c r="A268" s="39"/>
      <c r="B268" s="40"/>
      <c r="C268" s="41"/>
      <c r="D268" s="240" t="s">
        <v>162</v>
      </c>
      <c r="E268" s="41"/>
      <c r="F268" s="241" t="s">
        <v>2418</v>
      </c>
      <c r="G268" s="41"/>
      <c r="H268" s="41"/>
      <c r="I268" s="242"/>
      <c r="J268" s="41"/>
      <c r="K268" s="41"/>
      <c r="L268" s="45"/>
      <c r="M268" s="243"/>
      <c r="N268" s="244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162</v>
      </c>
      <c r="AU268" s="18" t="s">
        <v>87</v>
      </c>
    </row>
    <row r="269" s="13" customFormat="1">
      <c r="A269" s="13"/>
      <c r="B269" s="245"/>
      <c r="C269" s="246"/>
      <c r="D269" s="240" t="s">
        <v>163</v>
      </c>
      <c r="E269" s="247" t="s">
        <v>1</v>
      </c>
      <c r="F269" s="248" t="s">
        <v>2419</v>
      </c>
      <c r="G269" s="246"/>
      <c r="H269" s="247" t="s">
        <v>1</v>
      </c>
      <c r="I269" s="249"/>
      <c r="J269" s="246"/>
      <c r="K269" s="246"/>
      <c r="L269" s="250"/>
      <c r="M269" s="251"/>
      <c r="N269" s="252"/>
      <c r="O269" s="252"/>
      <c r="P269" s="252"/>
      <c r="Q269" s="252"/>
      <c r="R269" s="252"/>
      <c r="S269" s="252"/>
      <c r="T269" s="25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4" t="s">
        <v>163</v>
      </c>
      <c r="AU269" s="254" t="s">
        <v>87</v>
      </c>
      <c r="AV269" s="13" t="s">
        <v>85</v>
      </c>
      <c r="AW269" s="13" t="s">
        <v>33</v>
      </c>
      <c r="AX269" s="13" t="s">
        <v>77</v>
      </c>
      <c r="AY269" s="254" t="s">
        <v>149</v>
      </c>
    </row>
    <row r="270" s="13" customFormat="1">
      <c r="A270" s="13"/>
      <c r="B270" s="245"/>
      <c r="C270" s="246"/>
      <c r="D270" s="240" t="s">
        <v>163</v>
      </c>
      <c r="E270" s="247" t="s">
        <v>1</v>
      </c>
      <c r="F270" s="248" t="s">
        <v>2420</v>
      </c>
      <c r="G270" s="246"/>
      <c r="H270" s="247" t="s">
        <v>1</v>
      </c>
      <c r="I270" s="249"/>
      <c r="J270" s="246"/>
      <c r="K270" s="246"/>
      <c r="L270" s="250"/>
      <c r="M270" s="251"/>
      <c r="N270" s="252"/>
      <c r="O270" s="252"/>
      <c r="P270" s="252"/>
      <c r="Q270" s="252"/>
      <c r="R270" s="252"/>
      <c r="S270" s="252"/>
      <c r="T270" s="25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4" t="s">
        <v>163</v>
      </c>
      <c r="AU270" s="254" t="s">
        <v>87</v>
      </c>
      <c r="AV270" s="13" t="s">
        <v>85</v>
      </c>
      <c r="AW270" s="13" t="s">
        <v>33</v>
      </c>
      <c r="AX270" s="13" t="s">
        <v>77</v>
      </c>
      <c r="AY270" s="254" t="s">
        <v>149</v>
      </c>
    </row>
    <row r="271" s="14" customFormat="1">
      <c r="A271" s="14"/>
      <c r="B271" s="255"/>
      <c r="C271" s="256"/>
      <c r="D271" s="240" t="s">
        <v>163</v>
      </c>
      <c r="E271" s="257" t="s">
        <v>1</v>
      </c>
      <c r="F271" s="258" t="s">
        <v>2421</v>
      </c>
      <c r="G271" s="256"/>
      <c r="H271" s="259">
        <v>228</v>
      </c>
      <c r="I271" s="260"/>
      <c r="J271" s="256"/>
      <c r="K271" s="256"/>
      <c r="L271" s="261"/>
      <c r="M271" s="262"/>
      <c r="N271" s="263"/>
      <c r="O271" s="263"/>
      <c r="P271" s="263"/>
      <c r="Q271" s="263"/>
      <c r="R271" s="263"/>
      <c r="S271" s="263"/>
      <c r="T271" s="26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5" t="s">
        <v>163</v>
      </c>
      <c r="AU271" s="265" t="s">
        <v>87</v>
      </c>
      <c r="AV271" s="14" t="s">
        <v>87</v>
      </c>
      <c r="AW271" s="14" t="s">
        <v>33</v>
      </c>
      <c r="AX271" s="14" t="s">
        <v>85</v>
      </c>
      <c r="AY271" s="265" t="s">
        <v>149</v>
      </c>
    </row>
    <row r="272" s="2" customFormat="1" ht="21.75" customHeight="1">
      <c r="A272" s="39"/>
      <c r="B272" s="40"/>
      <c r="C272" s="227" t="s">
        <v>552</v>
      </c>
      <c r="D272" s="227" t="s">
        <v>155</v>
      </c>
      <c r="E272" s="228" t="s">
        <v>2422</v>
      </c>
      <c r="F272" s="229" t="s">
        <v>2423</v>
      </c>
      <c r="G272" s="230" t="s">
        <v>284</v>
      </c>
      <c r="H272" s="231">
        <v>2</v>
      </c>
      <c r="I272" s="232"/>
      <c r="J272" s="233">
        <f>ROUND(I272*H272,2)</f>
        <v>0</v>
      </c>
      <c r="K272" s="229" t="s">
        <v>159</v>
      </c>
      <c r="L272" s="45"/>
      <c r="M272" s="234" t="s">
        <v>1</v>
      </c>
      <c r="N272" s="235" t="s">
        <v>42</v>
      </c>
      <c r="O272" s="92"/>
      <c r="P272" s="236">
        <f>O272*H272</f>
        <v>0</v>
      </c>
      <c r="Q272" s="236">
        <v>0.1522</v>
      </c>
      <c r="R272" s="236">
        <f>Q272*H272</f>
        <v>0.3044</v>
      </c>
      <c r="S272" s="236">
        <v>0</v>
      </c>
      <c r="T272" s="237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8" t="s">
        <v>699</v>
      </c>
      <c r="AT272" s="238" t="s">
        <v>155</v>
      </c>
      <c r="AU272" s="238" t="s">
        <v>87</v>
      </c>
      <c r="AY272" s="18" t="s">
        <v>149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8" t="s">
        <v>85</v>
      </c>
      <c r="BK272" s="239">
        <f>ROUND(I272*H272,2)</f>
        <v>0</v>
      </c>
      <c r="BL272" s="18" t="s">
        <v>699</v>
      </c>
      <c r="BM272" s="238" t="s">
        <v>2424</v>
      </c>
    </row>
    <row r="273" s="2" customFormat="1">
      <c r="A273" s="39"/>
      <c r="B273" s="40"/>
      <c r="C273" s="41"/>
      <c r="D273" s="240" t="s">
        <v>162</v>
      </c>
      <c r="E273" s="41"/>
      <c r="F273" s="241" t="s">
        <v>2425</v>
      </c>
      <c r="G273" s="41"/>
      <c r="H273" s="41"/>
      <c r="I273" s="242"/>
      <c r="J273" s="41"/>
      <c r="K273" s="41"/>
      <c r="L273" s="45"/>
      <c r="M273" s="243"/>
      <c r="N273" s="244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162</v>
      </c>
      <c r="AU273" s="18" t="s">
        <v>87</v>
      </c>
    </row>
    <row r="274" s="14" customFormat="1">
      <c r="A274" s="14"/>
      <c r="B274" s="255"/>
      <c r="C274" s="256"/>
      <c r="D274" s="240" t="s">
        <v>163</v>
      </c>
      <c r="E274" s="257" t="s">
        <v>1</v>
      </c>
      <c r="F274" s="258" t="s">
        <v>2426</v>
      </c>
      <c r="G274" s="256"/>
      <c r="H274" s="259">
        <v>1</v>
      </c>
      <c r="I274" s="260"/>
      <c r="J274" s="256"/>
      <c r="K274" s="256"/>
      <c r="L274" s="261"/>
      <c r="M274" s="262"/>
      <c r="N274" s="263"/>
      <c r="O274" s="263"/>
      <c r="P274" s="263"/>
      <c r="Q274" s="263"/>
      <c r="R274" s="263"/>
      <c r="S274" s="263"/>
      <c r="T274" s="26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5" t="s">
        <v>163</v>
      </c>
      <c r="AU274" s="265" t="s">
        <v>87</v>
      </c>
      <c r="AV274" s="14" t="s">
        <v>87</v>
      </c>
      <c r="AW274" s="14" t="s">
        <v>33</v>
      </c>
      <c r="AX274" s="14" t="s">
        <v>77</v>
      </c>
      <c r="AY274" s="265" t="s">
        <v>149</v>
      </c>
    </row>
    <row r="275" s="14" customFormat="1">
      <c r="A275" s="14"/>
      <c r="B275" s="255"/>
      <c r="C275" s="256"/>
      <c r="D275" s="240" t="s">
        <v>163</v>
      </c>
      <c r="E275" s="257" t="s">
        <v>1</v>
      </c>
      <c r="F275" s="258" t="s">
        <v>2427</v>
      </c>
      <c r="G275" s="256"/>
      <c r="H275" s="259">
        <v>1</v>
      </c>
      <c r="I275" s="260"/>
      <c r="J275" s="256"/>
      <c r="K275" s="256"/>
      <c r="L275" s="261"/>
      <c r="M275" s="262"/>
      <c r="N275" s="263"/>
      <c r="O275" s="263"/>
      <c r="P275" s="263"/>
      <c r="Q275" s="263"/>
      <c r="R275" s="263"/>
      <c r="S275" s="263"/>
      <c r="T275" s="26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5" t="s">
        <v>163</v>
      </c>
      <c r="AU275" s="265" t="s">
        <v>87</v>
      </c>
      <c r="AV275" s="14" t="s">
        <v>87</v>
      </c>
      <c r="AW275" s="14" t="s">
        <v>33</v>
      </c>
      <c r="AX275" s="14" t="s">
        <v>77</v>
      </c>
      <c r="AY275" s="265" t="s">
        <v>149</v>
      </c>
    </row>
    <row r="276" s="15" customFormat="1">
      <c r="A276" s="15"/>
      <c r="B276" s="269"/>
      <c r="C276" s="270"/>
      <c r="D276" s="240" t="s">
        <v>163</v>
      </c>
      <c r="E276" s="271" t="s">
        <v>1</v>
      </c>
      <c r="F276" s="272" t="s">
        <v>319</v>
      </c>
      <c r="G276" s="270"/>
      <c r="H276" s="273">
        <v>2</v>
      </c>
      <c r="I276" s="274"/>
      <c r="J276" s="270"/>
      <c r="K276" s="270"/>
      <c r="L276" s="275"/>
      <c r="M276" s="276"/>
      <c r="N276" s="277"/>
      <c r="O276" s="277"/>
      <c r="P276" s="277"/>
      <c r="Q276" s="277"/>
      <c r="R276" s="277"/>
      <c r="S276" s="277"/>
      <c r="T276" s="278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9" t="s">
        <v>163</v>
      </c>
      <c r="AU276" s="279" t="s">
        <v>87</v>
      </c>
      <c r="AV276" s="15" t="s">
        <v>148</v>
      </c>
      <c r="AW276" s="15" t="s">
        <v>33</v>
      </c>
      <c r="AX276" s="15" t="s">
        <v>85</v>
      </c>
      <c r="AY276" s="279" t="s">
        <v>149</v>
      </c>
    </row>
    <row r="277" s="2" customFormat="1" ht="24.15" customHeight="1">
      <c r="A277" s="39"/>
      <c r="B277" s="40"/>
      <c r="C277" s="280" t="s">
        <v>561</v>
      </c>
      <c r="D277" s="280" t="s">
        <v>553</v>
      </c>
      <c r="E277" s="281" t="s">
        <v>2428</v>
      </c>
      <c r="F277" s="282" t="s">
        <v>2429</v>
      </c>
      <c r="G277" s="283" t="s">
        <v>284</v>
      </c>
      <c r="H277" s="284">
        <v>1</v>
      </c>
      <c r="I277" s="285"/>
      <c r="J277" s="286">
        <f>ROUND(I277*H277,2)</f>
        <v>0</v>
      </c>
      <c r="K277" s="282" t="s">
        <v>159</v>
      </c>
      <c r="L277" s="287"/>
      <c r="M277" s="288" t="s">
        <v>1</v>
      </c>
      <c r="N277" s="289" t="s">
        <v>42</v>
      </c>
      <c r="O277" s="92"/>
      <c r="P277" s="236">
        <f>O277*H277</f>
        <v>0</v>
      </c>
      <c r="Q277" s="236">
        <v>0.02</v>
      </c>
      <c r="R277" s="236">
        <f>Q277*H277</f>
        <v>0.02</v>
      </c>
      <c r="S277" s="236">
        <v>0</v>
      </c>
      <c r="T277" s="23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8" t="s">
        <v>1089</v>
      </c>
      <c r="AT277" s="238" t="s">
        <v>553</v>
      </c>
      <c r="AU277" s="238" t="s">
        <v>87</v>
      </c>
      <c r="AY277" s="18" t="s">
        <v>149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8" t="s">
        <v>85</v>
      </c>
      <c r="BK277" s="239">
        <f>ROUND(I277*H277,2)</f>
        <v>0</v>
      </c>
      <c r="BL277" s="18" t="s">
        <v>1089</v>
      </c>
      <c r="BM277" s="238" t="s">
        <v>2430</v>
      </c>
    </row>
    <row r="278" s="2" customFormat="1">
      <c r="A278" s="39"/>
      <c r="B278" s="40"/>
      <c r="C278" s="41"/>
      <c r="D278" s="240" t="s">
        <v>162</v>
      </c>
      <c r="E278" s="41"/>
      <c r="F278" s="241" t="s">
        <v>2429</v>
      </c>
      <c r="G278" s="41"/>
      <c r="H278" s="41"/>
      <c r="I278" s="242"/>
      <c r="J278" s="41"/>
      <c r="K278" s="41"/>
      <c r="L278" s="45"/>
      <c r="M278" s="243"/>
      <c r="N278" s="244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162</v>
      </c>
      <c r="AU278" s="18" t="s">
        <v>87</v>
      </c>
    </row>
    <row r="279" s="14" customFormat="1">
      <c r="A279" s="14"/>
      <c r="B279" s="255"/>
      <c r="C279" s="256"/>
      <c r="D279" s="240" t="s">
        <v>163</v>
      </c>
      <c r="E279" s="257" t="s">
        <v>1</v>
      </c>
      <c r="F279" s="258" t="s">
        <v>2431</v>
      </c>
      <c r="G279" s="256"/>
      <c r="H279" s="259">
        <v>1</v>
      </c>
      <c r="I279" s="260"/>
      <c r="J279" s="256"/>
      <c r="K279" s="256"/>
      <c r="L279" s="261"/>
      <c r="M279" s="262"/>
      <c r="N279" s="263"/>
      <c r="O279" s="263"/>
      <c r="P279" s="263"/>
      <c r="Q279" s="263"/>
      <c r="R279" s="263"/>
      <c r="S279" s="263"/>
      <c r="T279" s="26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5" t="s">
        <v>163</v>
      </c>
      <c r="AU279" s="265" t="s">
        <v>87</v>
      </c>
      <c r="AV279" s="14" t="s">
        <v>87</v>
      </c>
      <c r="AW279" s="14" t="s">
        <v>33</v>
      </c>
      <c r="AX279" s="14" t="s">
        <v>85</v>
      </c>
      <c r="AY279" s="265" t="s">
        <v>149</v>
      </c>
    </row>
    <row r="280" s="2" customFormat="1" ht="24.15" customHeight="1">
      <c r="A280" s="39"/>
      <c r="B280" s="40"/>
      <c r="C280" s="280" t="s">
        <v>576</v>
      </c>
      <c r="D280" s="280" t="s">
        <v>553</v>
      </c>
      <c r="E280" s="281" t="s">
        <v>2432</v>
      </c>
      <c r="F280" s="282" t="s">
        <v>2433</v>
      </c>
      <c r="G280" s="283" t="s">
        <v>284</v>
      </c>
      <c r="H280" s="284">
        <v>1</v>
      </c>
      <c r="I280" s="285"/>
      <c r="J280" s="286">
        <f>ROUND(I280*H280,2)</f>
        <v>0</v>
      </c>
      <c r="K280" s="282" t="s">
        <v>159</v>
      </c>
      <c r="L280" s="287"/>
      <c r="M280" s="288" t="s">
        <v>1</v>
      </c>
      <c r="N280" s="289" t="s">
        <v>42</v>
      </c>
      <c r="O280" s="92"/>
      <c r="P280" s="236">
        <f>O280*H280</f>
        <v>0</v>
      </c>
      <c r="Q280" s="236">
        <v>0.021000000000000001</v>
      </c>
      <c r="R280" s="236">
        <f>Q280*H280</f>
        <v>0.021000000000000001</v>
      </c>
      <c r="S280" s="236">
        <v>0</v>
      </c>
      <c r="T280" s="23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8" t="s">
        <v>1089</v>
      </c>
      <c r="AT280" s="238" t="s">
        <v>553</v>
      </c>
      <c r="AU280" s="238" t="s">
        <v>87</v>
      </c>
      <c r="AY280" s="18" t="s">
        <v>149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8" t="s">
        <v>85</v>
      </c>
      <c r="BK280" s="239">
        <f>ROUND(I280*H280,2)</f>
        <v>0</v>
      </c>
      <c r="BL280" s="18" t="s">
        <v>1089</v>
      </c>
      <c r="BM280" s="238" t="s">
        <v>2434</v>
      </c>
    </row>
    <row r="281" s="2" customFormat="1">
      <c r="A281" s="39"/>
      <c r="B281" s="40"/>
      <c r="C281" s="41"/>
      <c r="D281" s="240" t="s">
        <v>162</v>
      </c>
      <c r="E281" s="41"/>
      <c r="F281" s="241" t="s">
        <v>2433</v>
      </c>
      <c r="G281" s="41"/>
      <c r="H281" s="41"/>
      <c r="I281" s="242"/>
      <c r="J281" s="41"/>
      <c r="K281" s="41"/>
      <c r="L281" s="45"/>
      <c r="M281" s="243"/>
      <c r="N281" s="244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162</v>
      </c>
      <c r="AU281" s="18" t="s">
        <v>87</v>
      </c>
    </row>
    <row r="282" s="14" customFormat="1">
      <c r="A282" s="14"/>
      <c r="B282" s="255"/>
      <c r="C282" s="256"/>
      <c r="D282" s="240" t="s">
        <v>163</v>
      </c>
      <c r="E282" s="257" t="s">
        <v>1</v>
      </c>
      <c r="F282" s="258" t="s">
        <v>2431</v>
      </c>
      <c r="G282" s="256"/>
      <c r="H282" s="259">
        <v>1</v>
      </c>
      <c r="I282" s="260"/>
      <c r="J282" s="256"/>
      <c r="K282" s="256"/>
      <c r="L282" s="261"/>
      <c r="M282" s="262"/>
      <c r="N282" s="263"/>
      <c r="O282" s="263"/>
      <c r="P282" s="263"/>
      <c r="Q282" s="263"/>
      <c r="R282" s="263"/>
      <c r="S282" s="263"/>
      <c r="T282" s="26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5" t="s">
        <v>163</v>
      </c>
      <c r="AU282" s="265" t="s">
        <v>87</v>
      </c>
      <c r="AV282" s="14" t="s">
        <v>87</v>
      </c>
      <c r="AW282" s="14" t="s">
        <v>33</v>
      </c>
      <c r="AX282" s="14" t="s">
        <v>85</v>
      </c>
      <c r="AY282" s="265" t="s">
        <v>149</v>
      </c>
    </row>
    <row r="283" s="12" customFormat="1" ht="20.88" customHeight="1">
      <c r="A283" s="12"/>
      <c r="B283" s="211"/>
      <c r="C283" s="212"/>
      <c r="D283" s="213" t="s">
        <v>76</v>
      </c>
      <c r="E283" s="225" t="s">
        <v>1148</v>
      </c>
      <c r="F283" s="225" t="s">
        <v>1149</v>
      </c>
      <c r="G283" s="212"/>
      <c r="H283" s="212"/>
      <c r="I283" s="215"/>
      <c r="J283" s="226">
        <f>BK283</f>
        <v>0</v>
      </c>
      <c r="K283" s="212"/>
      <c r="L283" s="217"/>
      <c r="M283" s="218"/>
      <c r="N283" s="219"/>
      <c r="O283" s="219"/>
      <c r="P283" s="220">
        <f>SUM(P284:P291)</f>
        <v>0</v>
      </c>
      <c r="Q283" s="219"/>
      <c r="R283" s="220">
        <f>SUM(R284:R291)</f>
        <v>0</v>
      </c>
      <c r="S283" s="219"/>
      <c r="T283" s="221">
        <f>SUM(T284:T291)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22" t="s">
        <v>85</v>
      </c>
      <c r="AT283" s="223" t="s">
        <v>76</v>
      </c>
      <c r="AU283" s="223" t="s">
        <v>87</v>
      </c>
      <c r="AY283" s="222" t="s">
        <v>149</v>
      </c>
      <c r="BK283" s="224">
        <f>SUM(BK284:BK291)</f>
        <v>0</v>
      </c>
    </row>
    <row r="284" s="2" customFormat="1" ht="16.5" customHeight="1">
      <c r="A284" s="39"/>
      <c r="B284" s="40"/>
      <c r="C284" s="227" t="s">
        <v>588</v>
      </c>
      <c r="D284" s="227" t="s">
        <v>155</v>
      </c>
      <c r="E284" s="228" t="s">
        <v>1193</v>
      </c>
      <c r="F284" s="229" t="s">
        <v>1194</v>
      </c>
      <c r="G284" s="230" t="s">
        <v>534</v>
      </c>
      <c r="H284" s="231">
        <v>1</v>
      </c>
      <c r="I284" s="232"/>
      <c r="J284" s="233">
        <f>ROUND(I284*H284,2)</f>
        <v>0</v>
      </c>
      <c r="K284" s="229" t="s">
        <v>159</v>
      </c>
      <c r="L284" s="45"/>
      <c r="M284" s="234" t="s">
        <v>1</v>
      </c>
      <c r="N284" s="235" t="s">
        <v>42</v>
      </c>
      <c r="O284" s="92"/>
      <c r="P284" s="236">
        <f>O284*H284</f>
        <v>0</v>
      </c>
      <c r="Q284" s="236">
        <v>0</v>
      </c>
      <c r="R284" s="236">
        <f>Q284*H284</f>
        <v>0</v>
      </c>
      <c r="S284" s="236">
        <v>0</v>
      </c>
      <c r="T284" s="237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8" t="s">
        <v>148</v>
      </c>
      <c r="AT284" s="238" t="s">
        <v>155</v>
      </c>
      <c r="AU284" s="238" t="s">
        <v>171</v>
      </c>
      <c r="AY284" s="18" t="s">
        <v>149</v>
      </c>
      <c r="BE284" s="239">
        <f>IF(N284="základní",J284,0)</f>
        <v>0</v>
      </c>
      <c r="BF284" s="239">
        <f>IF(N284="snížená",J284,0)</f>
        <v>0</v>
      </c>
      <c r="BG284" s="239">
        <f>IF(N284="zákl. přenesená",J284,0)</f>
        <v>0</v>
      </c>
      <c r="BH284" s="239">
        <f>IF(N284="sníž. přenesená",J284,0)</f>
        <v>0</v>
      </c>
      <c r="BI284" s="239">
        <f>IF(N284="nulová",J284,0)</f>
        <v>0</v>
      </c>
      <c r="BJ284" s="18" t="s">
        <v>85</v>
      </c>
      <c r="BK284" s="239">
        <f>ROUND(I284*H284,2)</f>
        <v>0</v>
      </c>
      <c r="BL284" s="18" t="s">
        <v>148</v>
      </c>
      <c r="BM284" s="238" t="s">
        <v>2435</v>
      </c>
    </row>
    <row r="285" s="2" customFormat="1">
      <c r="A285" s="39"/>
      <c r="B285" s="40"/>
      <c r="C285" s="41"/>
      <c r="D285" s="240" t="s">
        <v>162</v>
      </c>
      <c r="E285" s="41"/>
      <c r="F285" s="241" t="s">
        <v>1196</v>
      </c>
      <c r="G285" s="41"/>
      <c r="H285" s="41"/>
      <c r="I285" s="242"/>
      <c r="J285" s="41"/>
      <c r="K285" s="41"/>
      <c r="L285" s="45"/>
      <c r="M285" s="243"/>
      <c r="N285" s="244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162</v>
      </c>
      <c r="AU285" s="18" t="s">
        <v>171</v>
      </c>
    </row>
    <row r="286" s="13" customFormat="1">
      <c r="A286" s="13"/>
      <c r="B286" s="245"/>
      <c r="C286" s="246"/>
      <c r="D286" s="240" t="s">
        <v>163</v>
      </c>
      <c r="E286" s="247" t="s">
        <v>1</v>
      </c>
      <c r="F286" s="248" t="s">
        <v>2436</v>
      </c>
      <c r="G286" s="246"/>
      <c r="H286" s="247" t="s">
        <v>1</v>
      </c>
      <c r="I286" s="249"/>
      <c r="J286" s="246"/>
      <c r="K286" s="246"/>
      <c r="L286" s="250"/>
      <c r="M286" s="251"/>
      <c r="N286" s="252"/>
      <c r="O286" s="252"/>
      <c r="P286" s="252"/>
      <c r="Q286" s="252"/>
      <c r="R286" s="252"/>
      <c r="S286" s="252"/>
      <c r="T286" s="25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4" t="s">
        <v>163</v>
      </c>
      <c r="AU286" s="254" t="s">
        <v>171</v>
      </c>
      <c r="AV286" s="13" t="s">
        <v>85</v>
      </c>
      <c r="AW286" s="13" t="s">
        <v>33</v>
      </c>
      <c r="AX286" s="13" t="s">
        <v>77</v>
      </c>
      <c r="AY286" s="254" t="s">
        <v>149</v>
      </c>
    </row>
    <row r="287" s="14" customFormat="1">
      <c r="A287" s="14"/>
      <c r="B287" s="255"/>
      <c r="C287" s="256"/>
      <c r="D287" s="240" t="s">
        <v>163</v>
      </c>
      <c r="E287" s="257" t="s">
        <v>1</v>
      </c>
      <c r="F287" s="258" t="s">
        <v>2437</v>
      </c>
      <c r="G287" s="256"/>
      <c r="H287" s="259">
        <v>1</v>
      </c>
      <c r="I287" s="260"/>
      <c r="J287" s="256"/>
      <c r="K287" s="256"/>
      <c r="L287" s="261"/>
      <c r="M287" s="262"/>
      <c r="N287" s="263"/>
      <c r="O287" s="263"/>
      <c r="P287" s="263"/>
      <c r="Q287" s="263"/>
      <c r="R287" s="263"/>
      <c r="S287" s="263"/>
      <c r="T287" s="26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5" t="s">
        <v>163</v>
      </c>
      <c r="AU287" s="265" t="s">
        <v>171</v>
      </c>
      <c r="AV287" s="14" t="s">
        <v>87</v>
      </c>
      <c r="AW287" s="14" t="s">
        <v>33</v>
      </c>
      <c r="AX287" s="14" t="s">
        <v>77</v>
      </c>
      <c r="AY287" s="265" t="s">
        <v>149</v>
      </c>
    </row>
    <row r="288" s="15" customFormat="1">
      <c r="A288" s="15"/>
      <c r="B288" s="269"/>
      <c r="C288" s="270"/>
      <c r="D288" s="240" t="s">
        <v>163</v>
      </c>
      <c r="E288" s="271" t="s">
        <v>1</v>
      </c>
      <c r="F288" s="272" t="s">
        <v>319</v>
      </c>
      <c r="G288" s="270"/>
      <c r="H288" s="273">
        <v>1</v>
      </c>
      <c r="I288" s="274"/>
      <c r="J288" s="270"/>
      <c r="K288" s="270"/>
      <c r="L288" s="275"/>
      <c r="M288" s="276"/>
      <c r="N288" s="277"/>
      <c r="O288" s="277"/>
      <c r="P288" s="277"/>
      <c r="Q288" s="277"/>
      <c r="R288" s="277"/>
      <c r="S288" s="277"/>
      <c r="T288" s="278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79" t="s">
        <v>163</v>
      </c>
      <c r="AU288" s="279" t="s">
        <v>171</v>
      </c>
      <c r="AV288" s="15" t="s">
        <v>148</v>
      </c>
      <c r="AW288" s="15" t="s">
        <v>33</v>
      </c>
      <c r="AX288" s="15" t="s">
        <v>85</v>
      </c>
      <c r="AY288" s="279" t="s">
        <v>149</v>
      </c>
    </row>
    <row r="289" s="2" customFormat="1" ht="16.5" customHeight="1">
      <c r="A289" s="39"/>
      <c r="B289" s="40"/>
      <c r="C289" s="227" t="s">
        <v>593</v>
      </c>
      <c r="D289" s="227" t="s">
        <v>155</v>
      </c>
      <c r="E289" s="228" t="s">
        <v>2438</v>
      </c>
      <c r="F289" s="229" t="s">
        <v>2439</v>
      </c>
      <c r="G289" s="230" t="s">
        <v>284</v>
      </c>
      <c r="H289" s="231">
        <v>4</v>
      </c>
      <c r="I289" s="232"/>
      <c r="J289" s="233">
        <f>ROUND(I289*H289,2)</f>
        <v>0</v>
      </c>
      <c r="K289" s="229" t="s">
        <v>1</v>
      </c>
      <c r="L289" s="45"/>
      <c r="M289" s="234" t="s">
        <v>1</v>
      </c>
      <c r="N289" s="235" t="s">
        <v>42</v>
      </c>
      <c r="O289" s="92"/>
      <c r="P289" s="236">
        <f>O289*H289</f>
        <v>0</v>
      </c>
      <c r="Q289" s="236">
        <v>0</v>
      </c>
      <c r="R289" s="236">
        <f>Q289*H289</f>
        <v>0</v>
      </c>
      <c r="S289" s="236">
        <v>0</v>
      </c>
      <c r="T289" s="23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8" t="s">
        <v>148</v>
      </c>
      <c r="AT289" s="238" t="s">
        <v>155</v>
      </c>
      <c r="AU289" s="238" t="s">
        <v>171</v>
      </c>
      <c r="AY289" s="18" t="s">
        <v>149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8" t="s">
        <v>85</v>
      </c>
      <c r="BK289" s="239">
        <f>ROUND(I289*H289,2)</f>
        <v>0</v>
      </c>
      <c r="BL289" s="18" t="s">
        <v>148</v>
      </c>
      <c r="BM289" s="238" t="s">
        <v>2440</v>
      </c>
    </row>
    <row r="290" s="2" customFormat="1">
      <c r="A290" s="39"/>
      <c r="B290" s="40"/>
      <c r="C290" s="41"/>
      <c r="D290" s="240" t="s">
        <v>162</v>
      </c>
      <c r="E290" s="41"/>
      <c r="F290" s="241" t="s">
        <v>2439</v>
      </c>
      <c r="G290" s="41"/>
      <c r="H290" s="41"/>
      <c r="I290" s="242"/>
      <c r="J290" s="41"/>
      <c r="K290" s="41"/>
      <c r="L290" s="45"/>
      <c r="M290" s="243"/>
      <c r="N290" s="244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162</v>
      </c>
      <c r="AU290" s="18" t="s">
        <v>171</v>
      </c>
    </row>
    <row r="291" s="14" customFormat="1">
      <c r="A291" s="14"/>
      <c r="B291" s="255"/>
      <c r="C291" s="256"/>
      <c r="D291" s="240" t="s">
        <v>163</v>
      </c>
      <c r="E291" s="257" t="s">
        <v>1</v>
      </c>
      <c r="F291" s="258" t="s">
        <v>2441</v>
      </c>
      <c r="G291" s="256"/>
      <c r="H291" s="259">
        <v>4</v>
      </c>
      <c r="I291" s="260"/>
      <c r="J291" s="256"/>
      <c r="K291" s="256"/>
      <c r="L291" s="261"/>
      <c r="M291" s="266"/>
      <c r="N291" s="267"/>
      <c r="O291" s="267"/>
      <c r="P291" s="267"/>
      <c r="Q291" s="267"/>
      <c r="R291" s="267"/>
      <c r="S291" s="267"/>
      <c r="T291" s="26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5" t="s">
        <v>163</v>
      </c>
      <c r="AU291" s="265" t="s">
        <v>171</v>
      </c>
      <c r="AV291" s="14" t="s">
        <v>87</v>
      </c>
      <c r="AW291" s="14" t="s">
        <v>33</v>
      </c>
      <c r="AX291" s="14" t="s">
        <v>85</v>
      </c>
      <c r="AY291" s="265" t="s">
        <v>149</v>
      </c>
    </row>
    <row r="292" s="2" customFormat="1" ht="6.96" customHeight="1">
      <c r="A292" s="39"/>
      <c r="B292" s="67"/>
      <c r="C292" s="68"/>
      <c r="D292" s="68"/>
      <c r="E292" s="68"/>
      <c r="F292" s="68"/>
      <c r="G292" s="68"/>
      <c r="H292" s="68"/>
      <c r="I292" s="68"/>
      <c r="J292" s="68"/>
      <c r="K292" s="68"/>
      <c r="L292" s="45"/>
      <c r="M292" s="39"/>
      <c r="O292" s="39"/>
      <c r="P292" s="39"/>
      <c r="Q292" s="39"/>
      <c r="R292" s="39"/>
      <c r="S292" s="39"/>
      <c r="T292" s="39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</row>
  </sheetData>
  <sheetProtection sheet="1" autoFilter="0" formatColumns="0" formatRows="0" objects="1" scenarios="1" spinCount="100000" saltValue="SwN7CWXcPL1iOZbjGqXmAQauMDF00ougLhMers6BolwtVYbkbUcy9odWs80Wbg2jxiRdBTdPLh/ajYvmyyE6Gg==" hashValue="D5KCnYiGUyqNxnorkpPHKBdQ8KJO+GkOvgdlJTenknEwtBwjJrOO66jJc7n9Sr7zUWzehhgtrPbScbSpweC86A==" algorithmName="SHA-512" password="CC35"/>
  <autoFilter ref="C121:K29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MK ul. Sídliště v úseku od silnice III/15512 po REPROGEN v Třeboni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120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17. 7. 2025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ROUND((SUM(BE123:BE206)),  2)</f>
        <v>0</v>
      </c>
      <c r="G33" s="39"/>
      <c r="H33" s="39"/>
      <c r="I33" s="165">
        <v>0.20999999999999999</v>
      </c>
      <c r="J33" s="164">
        <f>ROUND(((SUM(BE123:BE206))*I33),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ROUND((SUM(BF123:BF206)),  2)</f>
        <v>0</v>
      </c>
      <c r="G34" s="39"/>
      <c r="H34" s="39"/>
      <c r="I34" s="165">
        <v>0.14999999999999999</v>
      </c>
      <c r="J34" s="164">
        <f>ROUND(((SUM(BF123:BF206))*I34),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ROUND((SUM(BG123:BG206)),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ROUND((SUM(BH123:BH206)),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ROUND((SUM(BI123:BI206)),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MK ul. Sídliště v úseku od silnice III/15512 po REPROGEN v Třeboni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Ostatní a vedlejší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17. 7. 2025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122</v>
      </c>
      <c r="D94" s="186"/>
      <c r="E94" s="186"/>
      <c r="F94" s="186"/>
      <c r="G94" s="186"/>
      <c r="H94" s="186"/>
      <c r="I94" s="186"/>
      <c r="J94" s="187" t="s">
        <v>123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124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125</v>
      </c>
    </row>
    <row r="97" s="9" customFormat="1" ht="24.96" customHeight="1">
      <c r="A97" s="9"/>
      <c r="B97" s="189"/>
      <c r="C97" s="190"/>
      <c r="D97" s="191" t="s">
        <v>126</v>
      </c>
      <c r="E97" s="192"/>
      <c r="F97" s="192"/>
      <c r="G97" s="192"/>
      <c r="H97" s="192"/>
      <c r="I97" s="192"/>
      <c r="J97" s="193">
        <f>J124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9"/>
      <c r="C98" s="190"/>
      <c r="D98" s="191" t="s">
        <v>127</v>
      </c>
      <c r="E98" s="192"/>
      <c r="F98" s="192"/>
      <c r="G98" s="192"/>
      <c r="H98" s="192"/>
      <c r="I98" s="192"/>
      <c r="J98" s="193">
        <f>J125</f>
        <v>0</v>
      </c>
      <c r="K98" s="190"/>
      <c r="L98" s="19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95"/>
      <c r="C99" s="134"/>
      <c r="D99" s="196" t="s">
        <v>128</v>
      </c>
      <c r="E99" s="197"/>
      <c r="F99" s="197"/>
      <c r="G99" s="197"/>
      <c r="H99" s="197"/>
      <c r="I99" s="197"/>
      <c r="J99" s="198">
        <f>J126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129</v>
      </c>
      <c r="E100" s="197"/>
      <c r="F100" s="197"/>
      <c r="G100" s="197"/>
      <c r="H100" s="197"/>
      <c r="I100" s="197"/>
      <c r="J100" s="198">
        <f>J165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130</v>
      </c>
      <c r="E101" s="197"/>
      <c r="F101" s="197"/>
      <c r="G101" s="197"/>
      <c r="H101" s="197"/>
      <c r="I101" s="197"/>
      <c r="J101" s="198">
        <f>J179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131</v>
      </c>
      <c r="E102" s="197"/>
      <c r="F102" s="197"/>
      <c r="G102" s="197"/>
      <c r="H102" s="197"/>
      <c r="I102" s="197"/>
      <c r="J102" s="198">
        <f>J199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132</v>
      </c>
      <c r="E103" s="197"/>
      <c r="F103" s="197"/>
      <c r="G103" s="197"/>
      <c r="H103" s="197"/>
      <c r="I103" s="197"/>
      <c r="J103" s="198">
        <f>J203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Stavební úpravy MK ul. Sídliště v úseku od silnice III/15512 po REPROGEN v Třeboni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119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02 - Ostatní a vedlejší náklady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Třeboň</v>
      </c>
      <c r="G117" s="41"/>
      <c r="H117" s="41"/>
      <c r="I117" s="33" t="s">
        <v>22</v>
      </c>
      <c r="J117" s="80" t="str">
        <f>IF(J12="","",J12)</f>
        <v>17. 7. 2025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Město Třeboň</v>
      </c>
      <c r="G119" s="41"/>
      <c r="H119" s="41"/>
      <c r="I119" s="33" t="s">
        <v>30</v>
      </c>
      <c r="J119" s="37" t="str">
        <f>E21</f>
        <v>WAY project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34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0"/>
      <c r="B122" s="201"/>
      <c r="C122" s="202" t="s">
        <v>134</v>
      </c>
      <c r="D122" s="203" t="s">
        <v>62</v>
      </c>
      <c r="E122" s="203" t="s">
        <v>58</v>
      </c>
      <c r="F122" s="203" t="s">
        <v>59</v>
      </c>
      <c r="G122" s="203" t="s">
        <v>135</v>
      </c>
      <c r="H122" s="203" t="s">
        <v>136</v>
      </c>
      <c r="I122" s="203" t="s">
        <v>137</v>
      </c>
      <c r="J122" s="203" t="s">
        <v>123</v>
      </c>
      <c r="K122" s="204" t="s">
        <v>138</v>
      </c>
      <c r="L122" s="205"/>
      <c r="M122" s="101" t="s">
        <v>1</v>
      </c>
      <c r="N122" s="102" t="s">
        <v>41</v>
      </c>
      <c r="O122" s="102" t="s">
        <v>139</v>
      </c>
      <c r="P122" s="102" t="s">
        <v>140</v>
      </c>
      <c r="Q122" s="102" t="s">
        <v>141</v>
      </c>
      <c r="R122" s="102" t="s">
        <v>142</v>
      </c>
      <c r="S122" s="102" t="s">
        <v>143</v>
      </c>
      <c r="T122" s="103" t="s">
        <v>144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9"/>
      <c r="B123" s="40"/>
      <c r="C123" s="108" t="s">
        <v>145</v>
      </c>
      <c r="D123" s="41"/>
      <c r="E123" s="41"/>
      <c r="F123" s="41"/>
      <c r="G123" s="41"/>
      <c r="H123" s="41"/>
      <c r="I123" s="41"/>
      <c r="J123" s="206">
        <f>BK123</f>
        <v>0</v>
      </c>
      <c r="K123" s="41"/>
      <c r="L123" s="45"/>
      <c r="M123" s="104"/>
      <c r="N123" s="207"/>
      <c r="O123" s="105"/>
      <c r="P123" s="208">
        <f>P124+P125</f>
        <v>0</v>
      </c>
      <c r="Q123" s="105"/>
      <c r="R123" s="208">
        <f>R124+R125</f>
        <v>0</v>
      </c>
      <c r="S123" s="105"/>
      <c r="T123" s="209">
        <f>T124+T125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76</v>
      </c>
      <c r="AU123" s="18" t="s">
        <v>125</v>
      </c>
      <c r="BK123" s="210">
        <f>BK124+BK125</f>
        <v>0</v>
      </c>
    </row>
    <row r="124" s="12" customFormat="1" ht="25.92" customHeight="1">
      <c r="A124" s="12"/>
      <c r="B124" s="211"/>
      <c r="C124" s="212"/>
      <c r="D124" s="213" t="s">
        <v>76</v>
      </c>
      <c r="E124" s="214" t="s">
        <v>146</v>
      </c>
      <c r="F124" s="214" t="s">
        <v>147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v>0</v>
      </c>
      <c r="Q124" s="219"/>
      <c r="R124" s="220">
        <v>0</v>
      </c>
      <c r="S124" s="219"/>
      <c r="T124" s="221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148</v>
      </c>
      <c r="AT124" s="223" t="s">
        <v>76</v>
      </c>
      <c r="AU124" s="223" t="s">
        <v>77</v>
      </c>
      <c r="AY124" s="222" t="s">
        <v>149</v>
      </c>
      <c r="BK124" s="224">
        <v>0</v>
      </c>
    </row>
    <row r="125" s="12" customFormat="1" ht="25.92" customHeight="1">
      <c r="A125" s="12"/>
      <c r="B125" s="211"/>
      <c r="C125" s="212"/>
      <c r="D125" s="213" t="s">
        <v>76</v>
      </c>
      <c r="E125" s="214" t="s">
        <v>150</v>
      </c>
      <c r="F125" s="214" t="s">
        <v>151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P126+P165+P179+P199+P203</f>
        <v>0</v>
      </c>
      <c r="Q125" s="219"/>
      <c r="R125" s="220">
        <f>R126+R165+R179+R199+R203</f>
        <v>0</v>
      </c>
      <c r="S125" s="219"/>
      <c r="T125" s="221">
        <f>T126+T165+T179+T199+T203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152</v>
      </c>
      <c r="AT125" s="223" t="s">
        <v>76</v>
      </c>
      <c r="AU125" s="223" t="s">
        <v>77</v>
      </c>
      <c r="AY125" s="222" t="s">
        <v>149</v>
      </c>
      <c r="BK125" s="224">
        <f>BK126+BK165+BK179+BK199+BK203</f>
        <v>0</v>
      </c>
    </row>
    <row r="126" s="12" customFormat="1" ht="22.8" customHeight="1">
      <c r="A126" s="12"/>
      <c r="B126" s="211"/>
      <c r="C126" s="212"/>
      <c r="D126" s="213" t="s">
        <v>76</v>
      </c>
      <c r="E126" s="225" t="s">
        <v>153</v>
      </c>
      <c r="F126" s="225" t="s">
        <v>154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SUM(P127:P164)</f>
        <v>0</v>
      </c>
      <c r="Q126" s="219"/>
      <c r="R126" s="220">
        <f>SUM(R127:R164)</f>
        <v>0</v>
      </c>
      <c r="S126" s="219"/>
      <c r="T126" s="221">
        <f>SUM(T127:T164)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152</v>
      </c>
      <c r="AT126" s="223" t="s">
        <v>76</v>
      </c>
      <c r="AU126" s="223" t="s">
        <v>85</v>
      </c>
      <c r="AY126" s="222" t="s">
        <v>149</v>
      </c>
      <c r="BK126" s="224">
        <f>SUM(BK127:BK164)</f>
        <v>0</v>
      </c>
    </row>
    <row r="127" s="2" customFormat="1" ht="16.5" customHeight="1">
      <c r="A127" s="39"/>
      <c r="B127" s="40"/>
      <c r="C127" s="227" t="s">
        <v>85</v>
      </c>
      <c r="D127" s="227" t="s">
        <v>155</v>
      </c>
      <c r="E127" s="228" t="s">
        <v>156</v>
      </c>
      <c r="F127" s="229" t="s">
        <v>157</v>
      </c>
      <c r="G127" s="230" t="s">
        <v>158</v>
      </c>
      <c r="H127" s="231">
        <v>1</v>
      </c>
      <c r="I127" s="232"/>
      <c r="J127" s="233">
        <f>ROUND(I127*H127,2)</f>
        <v>0</v>
      </c>
      <c r="K127" s="229" t="s">
        <v>159</v>
      </c>
      <c r="L127" s="45"/>
      <c r="M127" s="234" t="s">
        <v>1</v>
      </c>
      <c r="N127" s="235" t="s">
        <v>42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160</v>
      </c>
      <c r="AT127" s="238" t="s">
        <v>155</v>
      </c>
      <c r="AU127" s="238" t="s">
        <v>87</v>
      </c>
      <c r="AY127" s="18" t="s">
        <v>149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85</v>
      </c>
      <c r="BK127" s="239">
        <f>ROUND(I127*H127,2)</f>
        <v>0</v>
      </c>
      <c r="BL127" s="18" t="s">
        <v>160</v>
      </c>
      <c r="BM127" s="238" t="s">
        <v>161</v>
      </c>
    </row>
    <row r="128" s="2" customFormat="1">
      <c r="A128" s="39"/>
      <c r="B128" s="40"/>
      <c r="C128" s="41"/>
      <c r="D128" s="240" t="s">
        <v>162</v>
      </c>
      <c r="E128" s="41"/>
      <c r="F128" s="241" t="s">
        <v>157</v>
      </c>
      <c r="G128" s="41"/>
      <c r="H128" s="41"/>
      <c r="I128" s="242"/>
      <c r="J128" s="41"/>
      <c r="K128" s="41"/>
      <c r="L128" s="45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162</v>
      </c>
      <c r="AU128" s="18" t="s">
        <v>87</v>
      </c>
    </row>
    <row r="129" s="13" customFormat="1">
      <c r="A129" s="13"/>
      <c r="B129" s="245"/>
      <c r="C129" s="246"/>
      <c r="D129" s="240" t="s">
        <v>163</v>
      </c>
      <c r="E129" s="247" t="s">
        <v>1</v>
      </c>
      <c r="F129" s="248" t="s">
        <v>164</v>
      </c>
      <c r="G129" s="246"/>
      <c r="H129" s="247" t="s">
        <v>1</v>
      </c>
      <c r="I129" s="249"/>
      <c r="J129" s="246"/>
      <c r="K129" s="246"/>
      <c r="L129" s="250"/>
      <c r="M129" s="251"/>
      <c r="N129" s="252"/>
      <c r="O129" s="252"/>
      <c r="P129" s="252"/>
      <c r="Q129" s="252"/>
      <c r="R129" s="252"/>
      <c r="S129" s="252"/>
      <c r="T129" s="25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4" t="s">
        <v>163</v>
      </c>
      <c r="AU129" s="254" t="s">
        <v>87</v>
      </c>
      <c r="AV129" s="13" t="s">
        <v>85</v>
      </c>
      <c r="AW129" s="13" t="s">
        <v>33</v>
      </c>
      <c r="AX129" s="13" t="s">
        <v>77</v>
      </c>
      <c r="AY129" s="254" t="s">
        <v>149</v>
      </c>
    </row>
    <row r="130" s="14" customFormat="1">
      <c r="A130" s="14"/>
      <c r="B130" s="255"/>
      <c r="C130" s="256"/>
      <c r="D130" s="240" t="s">
        <v>163</v>
      </c>
      <c r="E130" s="257" t="s">
        <v>1</v>
      </c>
      <c r="F130" s="258" t="s">
        <v>165</v>
      </c>
      <c r="G130" s="256"/>
      <c r="H130" s="259">
        <v>1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5" t="s">
        <v>163</v>
      </c>
      <c r="AU130" s="265" t="s">
        <v>87</v>
      </c>
      <c r="AV130" s="14" t="s">
        <v>87</v>
      </c>
      <c r="AW130" s="14" t="s">
        <v>33</v>
      </c>
      <c r="AX130" s="14" t="s">
        <v>85</v>
      </c>
      <c r="AY130" s="265" t="s">
        <v>149</v>
      </c>
    </row>
    <row r="131" s="2" customFormat="1" ht="16.5" customHeight="1">
      <c r="A131" s="39"/>
      <c r="B131" s="40"/>
      <c r="C131" s="227" t="s">
        <v>87</v>
      </c>
      <c r="D131" s="227" t="s">
        <v>155</v>
      </c>
      <c r="E131" s="228" t="s">
        <v>166</v>
      </c>
      <c r="F131" s="229" t="s">
        <v>167</v>
      </c>
      <c r="G131" s="230" t="s">
        <v>158</v>
      </c>
      <c r="H131" s="231">
        <v>1</v>
      </c>
      <c r="I131" s="232"/>
      <c r="J131" s="233">
        <f>ROUND(I131*H131,2)</f>
        <v>0</v>
      </c>
      <c r="K131" s="229" t="s">
        <v>159</v>
      </c>
      <c r="L131" s="45"/>
      <c r="M131" s="234" t="s">
        <v>1</v>
      </c>
      <c r="N131" s="235" t="s">
        <v>42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160</v>
      </c>
      <c r="AT131" s="238" t="s">
        <v>155</v>
      </c>
      <c r="AU131" s="238" t="s">
        <v>87</v>
      </c>
      <c r="AY131" s="18" t="s">
        <v>149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85</v>
      </c>
      <c r="BK131" s="239">
        <f>ROUND(I131*H131,2)</f>
        <v>0</v>
      </c>
      <c r="BL131" s="18" t="s">
        <v>160</v>
      </c>
      <c r="BM131" s="238" t="s">
        <v>168</v>
      </c>
    </row>
    <row r="132" s="2" customFormat="1">
      <c r="A132" s="39"/>
      <c r="B132" s="40"/>
      <c r="C132" s="41"/>
      <c r="D132" s="240" t="s">
        <v>162</v>
      </c>
      <c r="E132" s="41"/>
      <c r="F132" s="241" t="s">
        <v>167</v>
      </c>
      <c r="G132" s="41"/>
      <c r="H132" s="41"/>
      <c r="I132" s="242"/>
      <c r="J132" s="41"/>
      <c r="K132" s="41"/>
      <c r="L132" s="45"/>
      <c r="M132" s="243"/>
      <c r="N132" s="244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162</v>
      </c>
      <c r="AU132" s="18" t="s">
        <v>87</v>
      </c>
    </row>
    <row r="133" s="13" customFormat="1">
      <c r="A133" s="13"/>
      <c r="B133" s="245"/>
      <c r="C133" s="246"/>
      <c r="D133" s="240" t="s">
        <v>163</v>
      </c>
      <c r="E133" s="247" t="s">
        <v>1</v>
      </c>
      <c r="F133" s="248" t="s">
        <v>169</v>
      </c>
      <c r="G133" s="246"/>
      <c r="H133" s="247" t="s">
        <v>1</v>
      </c>
      <c r="I133" s="249"/>
      <c r="J133" s="246"/>
      <c r="K133" s="246"/>
      <c r="L133" s="250"/>
      <c r="M133" s="251"/>
      <c r="N133" s="252"/>
      <c r="O133" s="252"/>
      <c r="P133" s="252"/>
      <c r="Q133" s="252"/>
      <c r="R133" s="252"/>
      <c r="S133" s="252"/>
      <c r="T133" s="25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4" t="s">
        <v>163</v>
      </c>
      <c r="AU133" s="254" t="s">
        <v>87</v>
      </c>
      <c r="AV133" s="13" t="s">
        <v>85</v>
      </c>
      <c r="AW133" s="13" t="s">
        <v>33</v>
      </c>
      <c r="AX133" s="13" t="s">
        <v>77</v>
      </c>
      <c r="AY133" s="254" t="s">
        <v>149</v>
      </c>
    </row>
    <row r="134" s="13" customFormat="1">
      <c r="A134" s="13"/>
      <c r="B134" s="245"/>
      <c r="C134" s="246"/>
      <c r="D134" s="240" t="s">
        <v>163</v>
      </c>
      <c r="E134" s="247" t="s">
        <v>1</v>
      </c>
      <c r="F134" s="248" t="s">
        <v>170</v>
      </c>
      <c r="G134" s="246"/>
      <c r="H134" s="247" t="s">
        <v>1</v>
      </c>
      <c r="I134" s="249"/>
      <c r="J134" s="246"/>
      <c r="K134" s="246"/>
      <c r="L134" s="250"/>
      <c r="M134" s="251"/>
      <c r="N134" s="252"/>
      <c r="O134" s="252"/>
      <c r="P134" s="252"/>
      <c r="Q134" s="252"/>
      <c r="R134" s="252"/>
      <c r="S134" s="252"/>
      <c r="T134" s="25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4" t="s">
        <v>163</v>
      </c>
      <c r="AU134" s="254" t="s">
        <v>87</v>
      </c>
      <c r="AV134" s="13" t="s">
        <v>85</v>
      </c>
      <c r="AW134" s="13" t="s">
        <v>33</v>
      </c>
      <c r="AX134" s="13" t="s">
        <v>77</v>
      </c>
      <c r="AY134" s="254" t="s">
        <v>149</v>
      </c>
    </row>
    <row r="135" s="14" customFormat="1">
      <c r="A135" s="14"/>
      <c r="B135" s="255"/>
      <c r="C135" s="256"/>
      <c r="D135" s="240" t="s">
        <v>163</v>
      </c>
      <c r="E135" s="257" t="s">
        <v>1</v>
      </c>
      <c r="F135" s="258" t="s">
        <v>165</v>
      </c>
      <c r="G135" s="256"/>
      <c r="H135" s="259">
        <v>1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5" t="s">
        <v>163</v>
      </c>
      <c r="AU135" s="265" t="s">
        <v>87</v>
      </c>
      <c r="AV135" s="14" t="s">
        <v>87</v>
      </c>
      <c r="AW135" s="14" t="s">
        <v>33</v>
      </c>
      <c r="AX135" s="14" t="s">
        <v>85</v>
      </c>
      <c r="AY135" s="265" t="s">
        <v>149</v>
      </c>
    </row>
    <row r="136" s="2" customFormat="1" ht="16.5" customHeight="1">
      <c r="A136" s="39"/>
      <c r="B136" s="40"/>
      <c r="C136" s="227" t="s">
        <v>171</v>
      </c>
      <c r="D136" s="227" t="s">
        <v>155</v>
      </c>
      <c r="E136" s="228" t="s">
        <v>172</v>
      </c>
      <c r="F136" s="229" t="s">
        <v>173</v>
      </c>
      <c r="G136" s="230" t="s">
        <v>158</v>
      </c>
      <c r="H136" s="231">
        <v>1</v>
      </c>
      <c r="I136" s="232"/>
      <c r="J136" s="233">
        <f>ROUND(I136*H136,2)</f>
        <v>0</v>
      </c>
      <c r="K136" s="229" t="s">
        <v>159</v>
      </c>
      <c r="L136" s="45"/>
      <c r="M136" s="234" t="s">
        <v>1</v>
      </c>
      <c r="N136" s="235" t="s">
        <v>42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160</v>
      </c>
      <c r="AT136" s="238" t="s">
        <v>155</v>
      </c>
      <c r="AU136" s="238" t="s">
        <v>87</v>
      </c>
      <c r="AY136" s="18" t="s">
        <v>149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85</v>
      </c>
      <c r="BK136" s="239">
        <f>ROUND(I136*H136,2)</f>
        <v>0</v>
      </c>
      <c r="BL136" s="18" t="s">
        <v>160</v>
      </c>
      <c r="BM136" s="238" t="s">
        <v>174</v>
      </c>
    </row>
    <row r="137" s="2" customFormat="1">
      <c r="A137" s="39"/>
      <c r="B137" s="40"/>
      <c r="C137" s="41"/>
      <c r="D137" s="240" t="s">
        <v>162</v>
      </c>
      <c r="E137" s="41"/>
      <c r="F137" s="241" t="s">
        <v>173</v>
      </c>
      <c r="G137" s="41"/>
      <c r="H137" s="41"/>
      <c r="I137" s="242"/>
      <c r="J137" s="41"/>
      <c r="K137" s="41"/>
      <c r="L137" s="45"/>
      <c r="M137" s="243"/>
      <c r="N137" s="24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162</v>
      </c>
      <c r="AU137" s="18" t="s">
        <v>87</v>
      </c>
    </row>
    <row r="138" s="13" customFormat="1">
      <c r="A138" s="13"/>
      <c r="B138" s="245"/>
      <c r="C138" s="246"/>
      <c r="D138" s="240" t="s">
        <v>163</v>
      </c>
      <c r="E138" s="247" t="s">
        <v>1</v>
      </c>
      <c r="F138" s="248" t="s">
        <v>175</v>
      </c>
      <c r="G138" s="246"/>
      <c r="H138" s="247" t="s">
        <v>1</v>
      </c>
      <c r="I138" s="249"/>
      <c r="J138" s="246"/>
      <c r="K138" s="246"/>
      <c r="L138" s="250"/>
      <c r="M138" s="251"/>
      <c r="N138" s="252"/>
      <c r="O138" s="252"/>
      <c r="P138" s="252"/>
      <c r="Q138" s="252"/>
      <c r="R138" s="252"/>
      <c r="S138" s="252"/>
      <c r="T138" s="25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163</v>
      </c>
      <c r="AU138" s="254" t="s">
        <v>87</v>
      </c>
      <c r="AV138" s="13" t="s">
        <v>85</v>
      </c>
      <c r="AW138" s="13" t="s">
        <v>33</v>
      </c>
      <c r="AX138" s="13" t="s">
        <v>77</v>
      </c>
      <c r="AY138" s="254" t="s">
        <v>149</v>
      </c>
    </row>
    <row r="139" s="13" customFormat="1">
      <c r="A139" s="13"/>
      <c r="B139" s="245"/>
      <c r="C139" s="246"/>
      <c r="D139" s="240" t="s">
        <v>163</v>
      </c>
      <c r="E139" s="247" t="s">
        <v>1</v>
      </c>
      <c r="F139" s="248" t="s">
        <v>176</v>
      </c>
      <c r="G139" s="246"/>
      <c r="H139" s="247" t="s">
        <v>1</v>
      </c>
      <c r="I139" s="249"/>
      <c r="J139" s="246"/>
      <c r="K139" s="246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163</v>
      </c>
      <c r="AU139" s="254" t="s">
        <v>87</v>
      </c>
      <c r="AV139" s="13" t="s">
        <v>85</v>
      </c>
      <c r="AW139" s="13" t="s">
        <v>33</v>
      </c>
      <c r="AX139" s="13" t="s">
        <v>77</v>
      </c>
      <c r="AY139" s="254" t="s">
        <v>149</v>
      </c>
    </row>
    <row r="140" s="14" customFormat="1">
      <c r="A140" s="14"/>
      <c r="B140" s="255"/>
      <c r="C140" s="256"/>
      <c r="D140" s="240" t="s">
        <v>163</v>
      </c>
      <c r="E140" s="257" t="s">
        <v>1</v>
      </c>
      <c r="F140" s="258" t="s">
        <v>177</v>
      </c>
      <c r="G140" s="256"/>
      <c r="H140" s="259">
        <v>1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163</v>
      </c>
      <c r="AU140" s="265" t="s">
        <v>87</v>
      </c>
      <c r="AV140" s="14" t="s">
        <v>87</v>
      </c>
      <c r="AW140" s="14" t="s">
        <v>33</v>
      </c>
      <c r="AX140" s="14" t="s">
        <v>85</v>
      </c>
      <c r="AY140" s="265" t="s">
        <v>149</v>
      </c>
    </row>
    <row r="141" s="2" customFormat="1" ht="16.5" customHeight="1">
      <c r="A141" s="39"/>
      <c r="B141" s="40"/>
      <c r="C141" s="227" t="s">
        <v>148</v>
      </c>
      <c r="D141" s="227" t="s">
        <v>155</v>
      </c>
      <c r="E141" s="228" t="s">
        <v>178</v>
      </c>
      <c r="F141" s="229" t="s">
        <v>179</v>
      </c>
      <c r="G141" s="230" t="s">
        <v>158</v>
      </c>
      <c r="H141" s="231">
        <v>1</v>
      </c>
      <c r="I141" s="232"/>
      <c r="J141" s="233">
        <f>ROUND(I141*H141,2)</f>
        <v>0</v>
      </c>
      <c r="K141" s="229" t="s">
        <v>159</v>
      </c>
      <c r="L141" s="45"/>
      <c r="M141" s="234" t="s">
        <v>1</v>
      </c>
      <c r="N141" s="235" t="s">
        <v>42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160</v>
      </c>
      <c r="AT141" s="238" t="s">
        <v>155</v>
      </c>
      <c r="AU141" s="238" t="s">
        <v>87</v>
      </c>
      <c r="AY141" s="18" t="s">
        <v>149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160</v>
      </c>
      <c r="BM141" s="238" t="s">
        <v>180</v>
      </c>
    </row>
    <row r="142" s="2" customFormat="1">
      <c r="A142" s="39"/>
      <c r="B142" s="40"/>
      <c r="C142" s="41"/>
      <c r="D142" s="240" t="s">
        <v>162</v>
      </c>
      <c r="E142" s="41"/>
      <c r="F142" s="241" t="s">
        <v>179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162</v>
      </c>
      <c r="AU142" s="18" t="s">
        <v>87</v>
      </c>
    </row>
    <row r="143" s="13" customFormat="1">
      <c r="A143" s="13"/>
      <c r="B143" s="245"/>
      <c r="C143" s="246"/>
      <c r="D143" s="240" t="s">
        <v>163</v>
      </c>
      <c r="E143" s="247" t="s">
        <v>1</v>
      </c>
      <c r="F143" s="248" t="s">
        <v>181</v>
      </c>
      <c r="G143" s="246"/>
      <c r="H143" s="247" t="s">
        <v>1</v>
      </c>
      <c r="I143" s="249"/>
      <c r="J143" s="246"/>
      <c r="K143" s="246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163</v>
      </c>
      <c r="AU143" s="254" t="s">
        <v>87</v>
      </c>
      <c r="AV143" s="13" t="s">
        <v>85</v>
      </c>
      <c r="AW143" s="13" t="s">
        <v>33</v>
      </c>
      <c r="AX143" s="13" t="s">
        <v>77</v>
      </c>
      <c r="AY143" s="254" t="s">
        <v>149</v>
      </c>
    </row>
    <row r="144" s="13" customFormat="1">
      <c r="A144" s="13"/>
      <c r="B144" s="245"/>
      <c r="C144" s="246"/>
      <c r="D144" s="240" t="s">
        <v>163</v>
      </c>
      <c r="E144" s="247" t="s">
        <v>1</v>
      </c>
      <c r="F144" s="248" t="s">
        <v>182</v>
      </c>
      <c r="G144" s="246"/>
      <c r="H144" s="247" t="s">
        <v>1</v>
      </c>
      <c r="I144" s="249"/>
      <c r="J144" s="246"/>
      <c r="K144" s="246"/>
      <c r="L144" s="250"/>
      <c r="M144" s="251"/>
      <c r="N144" s="252"/>
      <c r="O144" s="252"/>
      <c r="P144" s="252"/>
      <c r="Q144" s="252"/>
      <c r="R144" s="252"/>
      <c r="S144" s="252"/>
      <c r="T144" s="25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4" t="s">
        <v>163</v>
      </c>
      <c r="AU144" s="254" t="s">
        <v>87</v>
      </c>
      <c r="AV144" s="13" t="s">
        <v>85</v>
      </c>
      <c r="AW144" s="13" t="s">
        <v>33</v>
      </c>
      <c r="AX144" s="13" t="s">
        <v>77</v>
      </c>
      <c r="AY144" s="254" t="s">
        <v>149</v>
      </c>
    </row>
    <row r="145" s="14" customFormat="1">
      <c r="A145" s="14"/>
      <c r="B145" s="255"/>
      <c r="C145" s="256"/>
      <c r="D145" s="240" t="s">
        <v>163</v>
      </c>
      <c r="E145" s="257" t="s">
        <v>1</v>
      </c>
      <c r="F145" s="258" t="s">
        <v>183</v>
      </c>
      <c r="G145" s="256"/>
      <c r="H145" s="259">
        <v>1</v>
      </c>
      <c r="I145" s="260"/>
      <c r="J145" s="256"/>
      <c r="K145" s="256"/>
      <c r="L145" s="261"/>
      <c r="M145" s="262"/>
      <c r="N145" s="263"/>
      <c r="O145" s="263"/>
      <c r="P145" s="263"/>
      <c r="Q145" s="263"/>
      <c r="R145" s="263"/>
      <c r="S145" s="263"/>
      <c r="T145" s="26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5" t="s">
        <v>163</v>
      </c>
      <c r="AU145" s="265" t="s">
        <v>87</v>
      </c>
      <c r="AV145" s="14" t="s">
        <v>87</v>
      </c>
      <c r="AW145" s="14" t="s">
        <v>33</v>
      </c>
      <c r="AX145" s="14" t="s">
        <v>85</v>
      </c>
      <c r="AY145" s="265" t="s">
        <v>149</v>
      </c>
    </row>
    <row r="146" s="2" customFormat="1" ht="16.5" customHeight="1">
      <c r="A146" s="39"/>
      <c r="B146" s="40"/>
      <c r="C146" s="227" t="s">
        <v>152</v>
      </c>
      <c r="D146" s="227" t="s">
        <v>155</v>
      </c>
      <c r="E146" s="228" t="s">
        <v>184</v>
      </c>
      <c r="F146" s="229" t="s">
        <v>179</v>
      </c>
      <c r="G146" s="230" t="s">
        <v>158</v>
      </c>
      <c r="H146" s="231">
        <v>1</v>
      </c>
      <c r="I146" s="232"/>
      <c r="J146" s="233">
        <f>ROUND(I146*H146,2)</f>
        <v>0</v>
      </c>
      <c r="K146" s="229" t="s">
        <v>159</v>
      </c>
      <c r="L146" s="45"/>
      <c r="M146" s="234" t="s">
        <v>1</v>
      </c>
      <c r="N146" s="235" t="s">
        <v>42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160</v>
      </c>
      <c r="AT146" s="238" t="s">
        <v>155</v>
      </c>
      <c r="AU146" s="238" t="s">
        <v>87</v>
      </c>
      <c r="AY146" s="18" t="s">
        <v>149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85</v>
      </c>
      <c r="BK146" s="239">
        <f>ROUND(I146*H146,2)</f>
        <v>0</v>
      </c>
      <c r="BL146" s="18" t="s">
        <v>160</v>
      </c>
      <c r="BM146" s="238" t="s">
        <v>185</v>
      </c>
    </row>
    <row r="147" s="2" customFormat="1">
      <c r="A147" s="39"/>
      <c r="B147" s="40"/>
      <c r="C147" s="41"/>
      <c r="D147" s="240" t="s">
        <v>162</v>
      </c>
      <c r="E147" s="41"/>
      <c r="F147" s="241" t="s">
        <v>179</v>
      </c>
      <c r="G147" s="41"/>
      <c r="H147" s="41"/>
      <c r="I147" s="242"/>
      <c r="J147" s="41"/>
      <c r="K147" s="41"/>
      <c r="L147" s="45"/>
      <c r="M147" s="243"/>
      <c r="N147" s="24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162</v>
      </c>
      <c r="AU147" s="18" t="s">
        <v>87</v>
      </c>
    </row>
    <row r="148" s="13" customFormat="1">
      <c r="A148" s="13"/>
      <c r="B148" s="245"/>
      <c r="C148" s="246"/>
      <c r="D148" s="240" t="s">
        <v>163</v>
      </c>
      <c r="E148" s="247" t="s">
        <v>1</v>
      </c>
      <c r="F148" s="248" t="s">
        <v>186</v>
      </c>
      <c r="G148" s="246"/>
      <c r="H148" s="247" t="s">
        <v>1</v>
      </c>
      <c r="I148" s="249"/>
      <c r="J148" s="246"/>
      <c r="K148" s="246"/>
      <c r="L148" s="250"/>
      <c r="M148" s="251"/>
      <c r="N148" s="252"/>
      <c r="O148" s="252"/>
      <c r="P148" s="252"/>
      <c r="Q148" s="252"/>
      <c r="R148" s="252"/>
      <c r="S148" s="252"/>
      <c r="T148" s="25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4" t="s">
        <v>163</v>
      </c>
      <c r="AU148" s="254" t="s">
        <v>87</v>
      </c>
      <c r="AV148" s="13" t="s">
        <v>85</v>
      </c>
      <c r="AW148" s="13" t="s">
        <v>33</v>
      </c>
      <c r="AX148" s="13" t="s">
        <v>77</v>
      </c>
      <c r="AY148" s="254" t="s">
        <v>149</v>
      </c>
    </row>
    <row r="149" s="13" customFormat="1">
      <c r="A149" s="13"/>
      <c r="B149" s="245"/>
      <c r="C149" s="246"/>
      <c r="D149" s="240" t="s">
        <v>163</v>
      </c>
      <c r="E149" s="247" t="s">
        <v>1</v>
      </c>
      <c r="F149" s="248" t="s">
        <v>187</v>
      </c>
      <c r="G149" s="246"/>
      <c r="H149" s="247" t="s">
        <v>1</v>
      </c>
      <c r="I149" s="249"/>
      <c r="J149" s="246"/>
      <c r="K149" s="246"/>
      <c r="L149" s="250"/>
      <c r="M149" s="251"/>
      <c r="N149" s="252"/>
      <c r="O149" s="252"/>
      <c r="P149" s="252"/>
      <c r="Q149" s="252"/>
      <c r="R149" s="252"/>
      <c r="S149" s="252"/>
      <c r="T149" s="25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4" t="s">
        <v>163</v>
      </c>
      <c r="AU149" s="254" t="s">
        <v>87</v>
      </c>
      <c r="AV149" s="13" t="s">
        <v>85</v>
      </c>
      <c r="AW149" s="13" t="s">
        <v>33</v>
      </c>
      <c r="AX149" s="13" t="s">
        <v>77</v>
      </c>
      <c r="AY149" s="254" t="s">
        <v>149</v>
      </c>
    </row>
    <row r="150" s="14" customFormat="1">
      <c r="A150" s="14"/>
      <c r="B150" s="255"/>
      <c r="C150" s="256"/>
      <c r="D150" s="240" t="s">
        <v>163</v>
      </c>
      <c r="E150" s="257" t="s">
        <v>1</v>
      </c>
      <c r="F150" s="258" t="s">
        <v>165</v>
      </c>
      <c r="G150" s="256"/>
      <c r="H150" s="259">
        <v>1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5" t="s">
        <v>163</v>
      </c>
      <c r="AU150" s="265" t="s">
        <v>87</v>
      </c>
      <c r="AV150" s="14" t="s">
        <v>87</v>
      </c>
      <c r="AW150" s="14" t="s">
        <v>33</v>
      </c>
      <c r="AX150" s="14" t="s">
        <v>85</v>
      </c>
      <c r="AY150" s="265" t="s">
        <v>149</v>
      </c>
    </row>
    <row r="151" s="2" customFormat="1" ht="16.5" customHeight="1">
      <c r="A151" s="39"/>
      <c r="B151" s="40"/>
      <c r="C151" s="227" t="s">
        <v>188</v>
      </c>
      <c r="D151" s="227" t="s">
        <v>155</v>
      </c>
      <c r="E151" s="228" t="s">
        <v>189</v>
      </c>
      <c r="F151" s="229" t="s">
        <v>190</v>
      </c>
      <c r="G151" s="230" t="s">
        <v>158</v>
      </c>
      <c r="H151" s="231">
        <v>1</v>
      </c>
      <c r="I151" s="232"/>
      <c r="J151" s="233">
        <f>ROUND(I151*H151,2)</f>
        <v>0</v>
      </c>
      <c r="K151" s="229" t="s">
        <v>159</v>
      </c>
      <c r="L151" s="45"/>
      <c r="M151" s="234" t="s">
        <v>1</v>
      </c>
      <c r="N151" s="235" t="s">
        <v>42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160</v>
      </c>
      <c r="AT151" s="238" t="s">
        <v>155</v>
      </c>
      <c r="AU151" s="238" t="s">
        <v>87</v>
      </c>
      <c r="AY151" s="18" t="s">
        <v>149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85</v>
      </c>
      <c r="BK151" s="239">
        <f>ROUND(I151*H151,2)</f>
        <v>0</v>
      </c>
      <c r="BL151" s="18" t="s">
        <v>160</v>
      </c>
      <c r="BM151" s="238" t="s">
        <v>191</v>
      </c>
    </row>
    <row r="152" s="2" customFormat="1">
      <c r="A152" s="39"/>
      <c r="B152" s="40"/>
      <c r="C152" s="41"/>
      <c r="D152" s="240" t="s">
        <v>162</v>
      </c>
      <c r="E152" s="41"/>
      <c r="F152" s="241" t="s">
        <v>190</v>
      </c>
      <c r="G152" s="41"/>
      <c r="H152" s="41"/>
      <c r="I152" s="242"/>
      <c r="J152" s="41"/>
      <c r="K152" s="41"/>
      <c r="L152" s="45"/>
      <c r="M152" s="243"/>
      <c r="N152" s="244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162</v>
      </c>
      <c r="AU152" s="18" t="s">
        <v>87</v>
      </c>
    </row>
    <row r="153" s="13" customFormat="1">
      <c r="A153" s="13"/>
      <c r="B153" s="245"/>
      <c r="C153" s="246"/>
      <c r="D153" s="240" t="s">
        <v>163</v>
      </c>
      <c r="E153" s="247" t="s">
        <v>1</v>
      </c>
      <c r="F153" s="248" t="s">
        <v>192</v>
      </c>
      <c r="G153" s="246"/>
      <c r="H153" s="247" t="s">
        <v>1</v>
      </c>
      <c r="I153" s="249"/>
      <c r="J153" s="246"/>
      <c r="K153" s="246"/>
      <c r="L153" s="250"/>
      <c r="M153" s="251"/>
      <c r="N153" s="252"/>
      <c r="O153" s="252"/>
      <c r="P153" s="252"/>
      <c r="Q153" s="252"/>
      <c r="R153" s="252"/>
      <c r="S153" s="252"/>
      <c r="T153" s="25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4" t="s">
        <v>163</v>
      </c>
      <c r="AU153" s="254" t="s">
        <v>87</v>
      </c>
      <c r="AV153" s="13" t="s">
        <v>85</v>
      </c>
      <c r="AW153" s="13" t="s">
        <v>33</v>
      </c>
      <c r="AX153" s="13" t="s">
        <v>77</v>
      </c>
      <c r="AY153" s="254" t="s">
        <v>149</v>
      </c>
    </row>
    <row r="154" s="14" customFormat="1">
      <c r="A154" s="14"/>
      <c r="B154" s="255"/>
      <c r="C154" s="256"/>
      <c r="D154" s="240" t="s">
        <v>163</v>
      </c>
      <c r="E154" s="257" t="s">
        <v>1</v>
      </c>
      <c r="F154" s="258" t="s">
        <v>165</v>
      </c>
      <c r="G154" s="256"/>
      <c r="H154" s="259">
        <v>1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5" t="s">
        <v>163</v>
      </c>
      <c r="AU154" s="265" t="s">
        <v>87</v>
      </c>
      <c r="AV154" s="14" t="s">
        <v>87</v>
      </c>
      <c r="AW154" s="14" t="s">
        <v>33</v>
      </c>
      <c r="AX154" s="14" t="s">
        <v>85</v>
      </c>
      <c r="AY154" s="265" t="s">
        <v>149</v>
      </c>
    </row>
    <row r="155" s="2" customFormat="1" ht="16.5" customHeight="1">
      <c r="A155" s="39"/>
      <c r="B155" s="40"/>
      <c r="C155" s="227" t="s">
        <v>193</v>
      </c>
      <c r="D155" s="227" t="s">
        <v>155</v>
      </c>
      <c r="E155" s="228" t="s">
        <v>194</v>
      </c>
      <c r="F155" s="229" t="s">
        <v>190</v>
      </c>
      <c r="G155" s="230" t="s">
        <v>158</v>
      </c>
      <c r="H155" s="231">
        <v>1</v>
      </c>
      <c r="I155" s="232"/>
      <c r="J155" s="233">
        <f>ROUND(I155*H155,2)</f>
        <v>0</v>
      </c>
      <c r="K155" s="229" t="s">
        <v>159</v>
      </c>
      <c r="L155" s="45"/>
      <c r="M155" s="234" t="s">
        <v>1</v>
      </c>
      <c r="N155" s="235" t="s">
        <v>42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160</v>
      </c>
      <c r="AT155" s="238" t="s">
        <v>155</v>
      </c>
      <c r="AU155" s="238" t="s">
        <v>87</v>
      </c>
      <c r="AY155" s="18" t="s">
        <v>149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85</v>
      </c>
      <c r="BK155" s="239">
        <f>ROUND(I155*H155,2)</f>
        <v>0</v>
      </c>
      <c r="BL155" s="18" t="s">
        <v>160</v>
      </c>
      <c r="BM155" s="238" t="s">
        <v>195</v>
      </c>
    </row>
    <row r="156" s="2" customFormat="1">
      <c r="A156" s="39"/>
      <c r="B156" s="40"/>
      <c r="C156" s="41"/>
      <c r="D156" s="240" t="s">
        <v>162</v>
      </c>
      <c r="E156" s="41"/>
      <c r="F156" s="241" t="s">
        <v>190</v>
      </c>
      <c r="G156" s="41"/>
      <c r="H156" s="41"/>
      <c r="I156" s="242"/>
      <c r="J156" s="41"/>
      <c r="K156" s="41"/>
      <c r="L156" s="45"/>
      <c r="M156" s="243"/>
      <c r="N156" s="244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162</v>
      </c>
      <c r="AU156" s="18" t="s">
        <v>87</v>
      </c>
    </row>
    <row r="157" s="13" customFormat="1">
      <c r="A157" s="13"/>
      <c r="B157" s="245"/>
      <c r="C157" s="246"/>
      <c r="D157" s="240" t="s">
        <v>163</v>
      </c>
      <c r="E157" s="247" t="s">
        <v>1</v>
      </c>
      <c r="F157" s="248" t="s">
        <v>186</v>
      </c>
      <c r="G157" s="246"/>
      <c r="H157" s="247" t="s">
        <v>1</v>
      </c>
      <c r="I157" s="249"/>
      <c r="J157" s="246"/>
      <c r="K157" s="246"/>
      <c r="L157" s="250"/>
      <c r="M157" s="251"/>
      <c r="N157" s="252"/>
      <c r="O157" s="252"/>
      <c r="P157" s="252"/>
      <c r="Q157" s="252"/>
      <c r="R157" s="252"/>
      <c r="S157" s="252"/>
      <c r="T157" s="25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4" t="s">
        <v>163</v>
      </c>
      <c r="AU157" s="254" t="s">
        <v>87</v>
      </c>
      <c r="AV157" s="13" t="s">
        <v>85</v>
      </c>
      <c r="AW157" s="13" t="s">
        <v>33</v>
      </c>
      <c r="AX157" s="13" t="s">
        <v>77</v>
      </c>
      <c r="AY157" s="254" t="s">
        <v>149</v>
      </c>
    </row>
    <row r="158" s="13" customFormat="1">
      <c r="A158" s="13"/>
      <c r="B158" s="245"/>
      <c r="C158" s="246"/>
      <c r="D158" s="240" t="s">
        <v>163</v>
      </c>
      <c r="E158" s="247" t="s">
        <v>1</v>
      </c>
      <c r="F158" s="248" t="s">
        <v>196</v>
      </c>
      <c r="G158" s="246"/>
      <c r="H158" s="247" t="s">
        <v>1</v>
      </c>
      <c r="I158" s="249"/>
      <c r="J158" s="246"/>
      <c r="K158" s="246"/>
      <c r="L158" s="250"/>
      <c r="M158" s="251"/>
      <c r="N158" s="252"/>
      <c r="O158" s="252"/>
      <c r="P158" s="252"/>
      <c r="Q158" s="252"/>
      <c r="R158" s="252"/>
      <c r="S158" s="252"/>
      <c r="T158" s="25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4" t="s">
        <v>163</v>
      </c>
      <c r="AU158" s="254" t="s">
        <v>87</v>
      </c>
      <c r="AV158" s="13" t="s">
        <v>85</v>
      </c>
      <c r="AW158" s="13" t="s">
        <v>33</v>
      </c>
      <c r="AX158" s="13" t="s">
        <v>77</v>
      </c>
      <c r="AY158" s="254" t="s">
        <v>149</v>
      </c>
    </row>
    <row r="159" s="14" customFormat="1">
      <c r="A159" s="14"/>
      <c r="B159" s="255"/>
      <c r="C159" s="256"/>
      <c r="D159" s="240" t="s">
        <v>163</v>
      </c>
      <c r="E159" s="257" t="s">
        <v>1</v>
      </c>
      <c r="F159" s="258" t="s">
        <v>165</v>
      </c>
      <c r="G159" s="256"/>
      <c r="H159" s="259">
        <v>1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5" t="s">
        <v>163</v>
      </c>
      <c r="AU159" s="265" t="s">
        <v>87</v>
      </c>
      <c r="AV159" s="14" t="s">
        <v>87</v>
      </c>
      <c r="AW159" s="14" t="s">
        <v>33</v>
      </c>
      <c r="AX159" s="14" t="s">
        <v>85</v>
      </c>
      <c r="AY159" s="265" t="s">
        <v>149</v>
      </c>
    </row>
    <row r="160" s="2" customFormat="1" ht="16.5" customHeight="1">
      <c r="A160" s="39"/>
      <c r="B160" s="40"/>
      <c r="C160" s="227" t="s">
        <v>197</v>
      </c>
      <c r="D160" s="227" t="s">
        <v>155</v>
      </c>
      <c r="E160" s="228" t="s">
        <v>198</v>
      </c>
      <c r="F160" s="229" t="s">
        <v>190</v>
      </c>
      <c r="G160" s="230" t="s">
        <v>158</v>
      </c>
      <c r="H160" s="231">
        <v>1</v>
      </c>
      <c r="I160" s="232"/>
      <c r="J160" s="233">
        <f>ROUND(I160*H160,2)</f>
        <v>0</v>
      </c>
      <c r="K160" s="229" t="s">
        <v>159</v>
      </c>
      <c r="L160" s="45"/>
      <c r="M160" s="234" t="s">
        <v>1</v>
      </c>
      <c r="N160" s="235" t="s">
        <v>42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160</v>
      </c>
      <c r="AT160" s="238" t="s">
        <v>155</v>
      </c>
      <c r="AU160" s="238" t="s">
        <v>87</v>
      </c>
      <c r="AY160" s="18" t="s">
        <v>149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160</v>
      </c>
      <c r="BM160" s="238" t="s">
        <v>199</v>
      </c>
    </row>
    <row r="161" s="2" customFormat="1">
      <c r="A161" s="39"/>
      <c r="B161" s="40"/>
      <c r="C161" s="41"/>
      <c r="D161" s="240" t="s">
        <v>162</v>
      </c>
      <c r="E161" s="41"/>
      <c r="F161" s="241" t="s">
        <v>190</v>
      </c>
      <c r="G161" s="41"/>
      <c r="H161" s="41"/>
      <c r="I161" s="242"/>
      <c r="J161" s="41"/>
      <c r="K161" s="41"/>
      <c r="L161" s="45"/>
      <c r="M161" s="243"/>
      <c r="N161" s="24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162</v>
      </c>
      <c r="AU161" s="18" t="s">
        <v>87</v>
      </c>
    </row>
    <row r="162" s="13" customFormat="1">
      <c r="A162" s="13"/>
      <c r="B162" s="245"/>
      <c r="C162" s="246"/>
      <c r="D162" s="240" t="s">
        <v>163</v>
      </c>
      <c r="E162" s="247" t="s">
        <v>1</v>
      </c>
      <c r="F162" s="248" t="s">
        <v>186</v>
      </c>
      <c r="G162" s="246"/>
      <c r="H162" s="247" t="s">
        <v>1</v>
      </c>
      <c r="I162" s="249"/>
      <c r="J162" s="246"/>
      <c r="K162" s="246"/>
      <c r="L162" s="250"/>
      <c r="M162" s="251"/>
      <c r="N162" s="252"/>
      <c r="O162" s="252"/>
      <c r="P162" s="252"/>
      <c r="Q162" s="252"/>
      <c r="R162" s="252"/>
      <c r="S162" s="252"/>
      <c r="T162" s="25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4" t="s">
        <v>163</v>
      </c>
      <c r="AU162" s="254" t="s">
        <v>87</v>
      </c>
      <c r="AV162" s="13" t="s">
        <v>85</v>
      </c>
      <c r="AW162" s="13" t="s">
        <v>33</v>
      </c>
      <c r="AX162" s="13" t="s">
        <v>77</v>
      </c>
      <c r="AY162" s="254" t="s">
        <v>149</v>
      </c>
    </row>
    <row r="163" s="13" customFormat="1">
      <c r="A163" s="13"/>
      <c r="B163" s="245"/>
      <c r="C163" s="246"/>
      <c r="D163" s="240" t="s">
        <v>163</v>
      </c>
      <c r="E163" s="247" t="s">
        <v>1</v>
      </c>
      <c r="F163" s="248" t="s">
        <v>200</v>
      </c>
      <c r="G163" s="246"/>
      <c r="H163" s="247" t="s">
        <v>1</v>
      </c>
      <c r="I163" s="249"/>
      <c r="J163" s="246"/>
      <c r="K163" s="246"/>
      <c r="L163" s="250"/>
      <c r="M163" s="251"/>
      <c r="N163" s="252"/>
      <c r="O163" s="252"/>
      <c r="P163" s="252"/>
      <c r="Q163" s="252"/>
      <c r="R163" s="252"/>
      <c r="S163" s="252"/>
      <c r="T163" s="25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4" t="s">
        <v>163</v>
      </c>
      <c r="AU163" s="254" t="s">
        <v>87</v>
      </c>
      <c r="AV163" s="13" t="s">
        <v>85</v>
      </c>
      <c r="AW163" s="13" t="s">
        <v>33</v>
      </c>
      <c r="AX163" s="13" t="s">
        <v>77</v>
      </c>
      <c r="AY163" s="254" t="s">
        <v>149</v>
      </c>
    </row>
    <row r="164" s="14" customFormat="1">
      <c r="A164" s="14"/>
      <c r="B164" s="255"/>
      <c r="C164" s="256"/>
      <c r="D164" s="240" t="s">
        <v>163</v>
      </c>
      <c r="E164" s="257" t="s">
        <v>1</v>
      </c>
      <c r="F164" s="258" t="s">
        <v>165</v>
      </c>
      <c r="G164" s="256"/>
      <c r="H164" s="259">
        <v>1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5" t="s">
        <v>163</v>
      </c>
      <c r="AU164" s="265" t="s">
        <v>87</v>
      </c>
      <c r="AV164" s="14" t="s">
        <v>87</v>
      </c>
      <c r="AW164" s="14" t="s">
        <v>33</v>
      </c>
      <c r="AX164" s="14" t="s">
        <v>85</v>
      </c>
      <c r="AY164" s="265" t="s">
        <v>149</v>
      </c>
    </row>
    <row r="165" s="12" customFormat="1" ht="22.8" customHeight="1">
      <c r="A165" s="12"/>
      <c r="B165" s="211"/>
      <c r="C165" s="212"/>
      <c r="D165" s="213" t="s">
        <v>76</v>
      </c>
      <c r="E165" s="225" t="s">
        <v>201</v>
      </c>
      <c r="F165" s="225" t="s">
        <v>202</v>
      </c>
      <c r="G165" s="212"/>
      <c r="H165" s="212"/>
      <c r="I165" s="215"/>
      <c r="J165" s="226">
        <f>BK165</f>
        <v>0</v>
      </c>
      <c r="K165" s="212"/>
      <c r="L165" s="217"/>
      <c r="M165" s="218"/>
      <c r="N165" s="219"/>
      <c r="O165" s="219"/>
      <c r="P165" s="220">
        <f>SUM(P166:P178)</f>
        <v>0</v>
      </c>
      <c r="Q165" s="219"/>
      <c r="R165" s="220">
        <f>SUM(R166:R178)</f>
        <v>0</v>
      </c>
      <c r="S165" s="219"/>
      <c r="T165" s="221">
        <f>SUM(T166:T178)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2" t="s">
        <v>152</v>
      </c>
      <c r="AT165" s="223" t="s">
        <v>76</v>
      </c>
      <c r="AU165" s="223" t="s">
        <v>85</v>
      </c>
      <c r="AY165" s="222" t="s">
        <v>149</v>
      </c>
      <c r="BK165" s="224">
        <f>SUM(BK166:BK178)</f>
        <v>0</v>
      </c>
    </row>
    <row r="166" s="2" customFormat="1" ht="16.5" customHeight="1">
      <c r="A166" s="39"/>
      <c r="B166" s="40"/>
      <c r="C166" s="227" t="s">
        <v>203</v>
      </c>
      <c r="D166" s="227" t="s">
        <v>155</v>
      </c>
      <c r="E166" s="228" t="s">
        <v>204</v>
      </c>
      <c r="F166" s="229" t="s">
        <v>205</v>
      </c>
      <c r="G166" s="230" t="s">
        <v>158</v>
      </c>
      <c r="H166" s="231">
        <v>1</v>
      </c>
      <c r="I166" s="232"/>
      <c r="J166" s="233">
        <f>ROUND(I166*H166,2)</f>
        <v>0</v>
      </c>
      <c r="K166" s="229" t="s">
        <v>159</v>
      </c>
      <c r="L166" s="45"/>
      <c r="M166" s="234" t="s">
        <v>1</v>
      </c>
      <c r="N166" s="235" t="s">
        <v>42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160</v>
      </c>
      <c r="AT166" s="238" t="s">
        <v>155</v>
      </c>
      <c r="AU166" s="238" t="s">
        <v>87</v>
      </c>
      <c r="AY166" s="18" t="s">
        <v>149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85</v>
      </c>
      <c r="BK166" s="239">
        <f>ROUND(I166*H166,2)</f>
        <v>0</v>
      </c>
      <c r="BL166" s="18" t="s">
        <v>160</v>
      </c>
      <c r="BM166" s="238" t="s">
        <v>206</v>
      </c>
    </row>
    <row r="167" s="2" customFormat="1">
      <c r="A167" s="39"/>
      <c r="B167" s="40"/>
      <c r="C167" s="41"/>
      <c r="D167" s="240" t="s">
        <v>162</v>
      </c>
      <c r="E167" s="41"/>
      <c r="F167" s="241" t="s">
        <v>205</v>
      </c>
      <c r="G167" s="41"/>
      <c r="H167" s="41"/>
      <c r="I167" s="242"/>
      <c r="J167" s="41"/>
      <c r="K167" s="41"/>
      <c r="L167" s="45"/>
      <c r="M167" s="243"/>
      <c r="N167" s="244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162</v>
      </c>
      <c r="AU167" s="18" t="s">
        <v>87</v>
      </c>
    </row>
    <row r="168" s="13" customFormat="1">
      <c r="A168" s="13"/>
      <c r="B168" s="245"/>
      <c r="C168" s="246"/>
      <c r="D168" s="240" t="s">
        <v>163</v>
      </c>
      <c r="E168" s="247" t="s">
        <v>1</v>
      </c>
      <c r="F168" s="248" t="s">
        <v>207</v>
      </c>
      <c r="G168" s="246"/>
      <c r="H168" s="247" t="s">
        <v>1</v>
      </c>
      <c r="I168" s="249"/>
      <c r="J168" s="246"/>
      <c r="K168" s="246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163</v>
      </c>
      <c r="AU168" s="254" t="s">
        <v>87</v>
      </c>
      <c r="AV168" s="13" t="s">
        <v>85</v>
      </c>
      <c r="AW168" s="13" t="s">
        <v>33</v>
      </c>
      <c r="AX168" s="13" t="s">
        <v>77</v>
      </c>
      <c r="AY168" s="254" t="s">
        <v>149</v>
      </c>
    </row>
    <row r="169" s="14" customFormat="1">
      <c r="A169" s="14"/>
      <c r="B169" s="255"/>
      <c r="C169" s="256"/>
      <c r="D169" s="240" t="s">
        <v>163</v>
      </c>
      <c r="E169" s="257" t="s">
        <v>1</v>
      </c>
      <c r="F169" s="258" t="s">
        <v>208</v>
      </c>
      <c r="G169" s="256"/>
      <c r="H169" s="259">
        <v>1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163</v>
      </c>
      <c r="AU169" s="265" t="s">
        <v>87</v>
      </c>
      <c r="AV169" s="14" t="s">
        <v>87</v>
      </c>
      <c r="AW169" s="14" t="s">
        <v>33</v>
      </c>
      <c r="AX169" s="14" t="s">
        <v>85</v>
      </c>
      <c r="AY169" s="265" t="s">
        <v>149</v>
      </c>
    </row>
    <row r="170" s="2" customFormat="1" ht="16.5" customHeight="1">
      <c r="A170" s="39"/>
      <c r="B170" s="40"/>
      <c r="C170" s="227" t="s">
        <v>209</v>
      </c>
      <c r="D170" s="227" t="s">
        <v>155</v>
      </c>
      <c r="E170" s="228" t="s">
        <v>210</v>
      </c>
      <c r="F170" s="229" t="s">
        <v>211</v>
      </c>
      <c r="G170" s="230" t="s">
        <v>158</v>
      </c>
      <c r="H170" s="231">
        <v>1</v>
      </c>
      <c r="I170" s="232"/>
      <c r="J170" s="233">
        <f>ROUND(I170*H170,2)</f>
        <v>0</v>
      </c>
      <c r="K170" s="229" t="s">
        <v>159</v>
      </c>
      <c r="L170" s="45"/>
      <c r="M170" s="234" t="s">
        <v>1</v>
      </c>
      <c r="N170" s="235" t="s">
        <v>42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160</v>
      </c>
      <c r="AT170" s="238" t="s">
        <v>155</v>
      </c>
      <c r="AU170" s="238" t="s">
        <v>87</v>
      </c>
      <c r="AY170" s="18" t="s">
        <v>149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160</v>
      </c>
      <c r="BM170" s="238" t="s">
        <v>212</v>
      </c>
    </row>
    <row r="171" s="2" customFormat="1">
      <c r="A171" s="39"/>
      <c r="B171" s="40"/>
      <c r="C171" s="41"/>
      <c r="D171" s="240" t="s">
        <v>162</v>
      </c>
      <c r="E171" s="41"/>
      <c r="F171" s="241" t="s">
        <v>211</v>
      </c>
      <c r="G171" s="41"/>
      <c r="H171" s="41"/>
      <c r="I171" s="242"/>
      <c r="J171" s="41"/>
      <c r="K171" s="41"/>
      <c r="L171" s="45"/>
      <c r="M171" s="243"/>
      <c r="N171" s="244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162</v>
      </c>
      <c r="AU171" s="18" t="s">
        <v>87</v>
      </c>
    </row>
    <row r="172" s="13" customFormat="1">
      <c r="A172" s="13"/>
      <c r="B172" s="245"/>
      <c r="C172" s="246"/>
      <c r="D172" s="240" t="s">
        <v>163</v>
      </c>
      <c r="E172" s="247" t="s">
        <v>1</v>
      </c>
      <c r="F172" s="248" t="s">
        <v>213</v>
      </c>
      <c r="G172" s="246"/>
      <c r="H172" s="247" t="s">
        <v>1</v>
      </c>
      <c r="I172" s="249"/>
      <c r="J172" s="246"/>
      <c r="K172" s="246"/>
      <c r="L172" s="250"/>
      <c r="M172" s="251"/>
      <c r="N172" s="252"/>
      <c r="O172" s="252"/>
      <c r="P172" s="252"/>
      <c r="Q172" s="252"/>
      <c r="R172" s="252"/>
      <c r="S172" s="252"/>
      <c r="T172" s="25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163</v>
      </c>
      <c r="AU172" s="254" t="s">
        <v>87</v>
      </c>
      <c r="AV172" s="13" t="s">
        <v>85</v>
      </c>
      <c r="AW172" s="13" t="s">
        <v>33</v>
      </c>
      <c r="AX172" s="13" t="s">
        <v>77</v>
      </c>
      <c r="AY172" s="254" t="s">
        <v>149</v>
      </c>
    </row>
    <row r="173" s="14" customFormat="1">
      <c r="A173" s="14"/>
      <c r="B173" s="255"/>
      <c r="C173" s="256"/>
      <c r="D173" s="240" t="s">
        <v>163</v>
      </c>
      <c r="E173" s="257" t="s">
        <v>1</v>
      </c>
      <c r="F173" s="258" t="s">
        <v>208</v>
      </c>
      <c r="G173" s="256"/>
      <c r="H173" s="259">
        <v>1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5" t="s">
        <v>163</v>
      </c>
      <c r="AU173" s="265" t="s">
        <v>87</v>
      </c>
      <c r="AV173" s="14" t="s">
        <v>87</v>
      </c>
      <c r="AW173" s="14" t="s">
        <v>33</v>
      </c>
      <c r="AX173" s="14" t="s">
        <v>85</v>
      </c>
      <c r="AY173" s="265" t="s">
        <v>149</v>
      </c>
    </row>
    <row r="174" s="2" customFormat="1" ht="16.5" customHeight="1">
      <c r="A174" s="39"/>
      <c r="B174" s="40"/>
      <c r="C174" s="227" t="s">
        <v>214</v>
      </c>
      <c r="D174" s="227" t="s">
        <v>155</v>
      </c>
      <c r="E174" s="228" t="s">
        <v>215</v>
      </c>
      <c r="F174" s="229" t="s">
        <v>216</v>
      </c>
      <c r="G174" s="230" t="s">
        <v>158</v>
      </c>
      <c r="H174" s="231">
        <v>1</v>
      </c>
      <c r="I174" s="232"/>
      <c r="J174" s="233">
        <f>ROUND(I174*H174,2)</f>
        <v>0</v>
      </c>
      <c r="K174" s="229" t="s">
        <v>159</v>
      </c>
      <c r="L174" s="45"/>
      <c r="M174" s="234" t="s">
        <v>1</v>
      </c>
      <c r="N174" s="235" t="s">
        <v>42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160</v>
      </c>
      <c r="AT174" s="238" t="s">
        <v>155</v>
      </c>
      <c r="AU174" s="238" t="s">
        <v>87</v>
      </c>
      <c r="AY174" s="18" t="s">
        <v>149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85</v>
      </c>
      <c r="BK174" s="239">
        <f>ROUND(I174*H174,2)</f>
        <v>0</v>
      </c>
      <c r="BL174" s="18" t="s">
        <v>160</v>
      </c>
      <c r="BM174" s="238" t="s">
        <v>217</v>
      </c>
    </row>
    <row r="175" s="2" customFormat="1">
      <c r="A175" s="39"/>
      <c r="B175" s="40"/>
      <c r="C175" s="41"/>
      <c r="D175" s="240" t="s">
        <v>162</v>
      </c>
      <c r="E175" s="41"/>
      <c r="F175" s="241" t="s">
        <v>216</v>
      </c>
      <c r="G175" s="41"/>
      <c r="H175" s="41"/>
      <c r="I175" s="242"/>
      <c r="J175" s="41"/>
      <c r="K175" s="41"/>
      <c r="L175" s="45"/>
      <c r="M175" s="243"/>
      <c r="N175" s="244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162</v>
      </c>
      <c r="AU175" s="18" t="s">
        <v>87</v>
      </c>
    </row>
    <row r="176" s="13" customFormat="1">
      <c r="A176" s="13"/>
      <c r="B176" s="245"/>
      <c r="C176" s="246"/>
      <c r="D176" s="240" t="s">
        <v>163</v>
      </c>
      <c r="E176" s="247" t="s">
        <v>1</v>
      </c>
      <c r="F176" s="248" t="s">
        <v>218</v>
      </c>
      <c r="G176" s="246"/>
      <c r="H176" s="247" t="s">
        <v>1</v>
      </c>
      <c r="I176" s="249"/>
      <c r="J176" s="246"/>
      <c r="K176" s="246"/>
      <c r="L176" s="250"/>
      <c r="M176" s="251"/>
      <c r="N176" s="252"/>
      <c r="O176" s="252"/>
      <c r="P176" s="252"/>
      <c r="Q176" s="252"/>
      <c r="R176" s="252"/>
      <c r="S176" s="252"/>
      <c r="T176" s="25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4" t="s">
        <v>163</v>
      </c>
      <c r="AU176" s="254" t="s">
        <v>87</v>
      </c>
      <c r="AV176" s="13" t="s">
        <v>85</v>
      </c>
      <c r="AW176" s="13" t="s">
        <v>33</v>
      </c>
      <c r="AX176" s="13" t="s">
        <v>77</v>
      </c>
      <c r="AY176" s="254" t="s">
        <v>149</v>
      </c>
    </row>
    <row r="177" s="13" customFormat="1">
      <c r="A177" s="13"/>
      <c r="B177" s="245"/>
      <c r="C177" s="246"/>
      <c r="D177" s="240" t="s">
        <v>163</v>
      </c>
      <c r="E177" s="247" t="s">
        <v>1</v>
      </c>
      <c r="F177" s="248" t="s">
        <v>219</v>
      </c>
      <c r="G177" s="246"/>
      <c r="H177" s="247" t="s">
        <v>1</v>
      </c>
      <c r="I177" s="249"/>
      <c r="J177" s="246"/>
      <c r="K177" s="246"/>
      <c r="L177" s="250"/>
      <c r="M177" s="251"/>
      <c r="N177" s="252"/>
      <c r="O177" s="252"/>
      <c r="P177" s="252"/>
      <c r="Q177" s="252"/>
      <c r="R177" s="252"/>
      <c r="S177" s="252"/>
      <c r="T177" s="25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4" t="s">
        <v>163</v>
      </c>
      <c r="AU177" s="254" t="s">
        <v>87</v>
      </c>
      <c r="AV177" s="13" t="s">
        <v>85</v>
      </c>
      <c r="AW177" s="13" t="s">
        <v>33</v>
      </c>
      <c r="AX177" s="13" t="s">
        <v>77</v>
      </c>
      <c r="AY177" s="254" t="s">
        <v>149</v>
      </c>
    </row>
    <row r="178" s="14" customFormat="1">
      <c r="A178" s="14"/>
      <c r="B178" s="255"/>
      <c r="C178" s="256"/>
      <c r="D178" s="240" t="s">
        <v>163</v>
      </c>
      <c r="E178" s="257" t="s">
        <v>1</v>
      </c>
      <c r="F178" s="258" t="s">
        <v>208</v>
      </c>
      <c r="G178" s="256"/>
      <c r="H178" s="259">
        <v>1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5" t="s">
        <v>163</v>
      </c>
      <c r="AU178" s="265" t="s">
        <v>87</v>
      </c>
      <c r="AV178" s="14" t="s">
        <v>87</v>
      </c>
      <c r="AW178" s="14" t="s">
        <v>33</v>
      </c>
      <c r="AX178" s="14" t="s">
        <v>85</v>
      </c>
      <c r="AY178" s="265" t="s">
        <v>149</v>
      </c>
    </row>
    <row r="179" s="12" customFormat="1" ht="22.8" customHeight="1">
      <c r="A179" s="12"/>
      <c r="B179" s="211"/>
      <c r="C179" s="212"/>
      <c r="D179" s="213" t="s">
        <v>76</v>
      </c>
      <c r="E179" s="225" t="s">
        <v>220</v>
      </c>
      <c r="F179" s="225" t="s">
        <v>221</v>
      </c>
      <c r="G179" s="212"/>
      <c r="H179" s="212"/>
      <c r="I179" s="215"/>
      <c r="J179" s="226">
        <f>BK179</f>
        <v>0</v>
      </c>
      <c r="K179" s="212"/>
      <c r="L179" s="217"/>
      <c r="M179" s="218"/>
      <c r="N179" s="219"/>
      <c r="O179" s="219"/>
      <c r="P179" s="220">
        <f>SUM(P180:P198)</f>
        <v>0</v>
      </c>
      <c r="Q179" s="219"/>
      <c r="R179" s="220">
        <f>SUM(R180:R198)</f>
        <v>0</v>
      </c>
      <c r="S179" s="219"/>
      <c r="T179" s="221">
        <f>SUM(T180:T198)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2" t="s">
        <v>152</v>
      </c>
      <c r="AT179" s="223" t="s">
        <v>76</v>
      </c>
      <c r="AU179" s="223" t="s">
        <v>85</v>
      </c>
      <c r="AY179" s="222" t="s">
        <v>149</v>
      </c>
      <c r="BK179" s="224">
        <f>SUM(BK180:BK198)</f>
        <v>0</v>
      </c>
    </row>
    <row r="180" s="2" customFormat="1" ht="16.5" customHeight="1">
      <c r="A180" s="39"/>
      <c r="B180" s="40"/>
      <c r="C180" s="227" t="s">
        <v>222</v>
      </c>
      <c r="D180" s="227" t="s">
        <v>155</v>
      </c>
      <c r="E180" s="228" t="s">
        <v>223</v>
      </c>
      <c r="F180" s="229" t="s">
        <v>224</v>
      </c>
      <c r="G180" s="230" t="s">
        <v>158</v>
      </c>
      <c r="H180" s="231">
        <v>1</v>
      </c>
      <c r="I180" s="232"/>
      <c r="J180" s="233">
        <f>ROUND(I180*H180,2)</f>
        <v>0</v>
      </c>
      <c r="K180" s="229" t="s">
        <v>159</v>
      </c>
      <c r="L180" s="45"/>
      <c r="M180" s="234" t="s">
        <v>1</v>
      </c>
      <c r="N180" s="235" t="s">
        <v>42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160</v>
      </c>
      <c r="AT180" s="238" t="s">
        <v>155</v>
      </c>
      <c r="AU180" s="238" t="s">
        <v>87</v>
      </c>
      <c r="AY180" s="18" t="s">
        <v>149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85</v>
      </c>
      <c r="BK180" s="239">
        <f>ROUND(I180*H180,2)</f>
        <v>0</v>
      </c>
      <c r="BL180" s="18" t="s">
        <v>160</v>
      </c>
      <c r="BM180" s="238" t="s">
        <v>225</v>
      </c>
    </row>
    <row r="181" s="2" customFormat="1">
      <c r="A181" s="39"/>
      <c r="B181" s="40"/>
      <c r="C181" s="41"/>
      <c r="D181" s="240" t="s">
        <v>162</v>
      </c>
      <c r="E181" s="41"/>
      <c r="F181" s="241" t="s">
        <v>224</v>
      </c>
      <c r="G181" s="41"/>
      <c r="H181" s="41"/>
      <c r="I181" s="242"/>
      <c r="J181" s="41"/>
      <c r="K181" s="41"/>
      <c r="L181" s="45"/>
      <c r="M181" s="243"/>
      <c r="N181" s="244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162</v>
      </c>
      <c r="AU181" s="18" t="s">
        <v>87</v>
      </c>
    </row>
    <row r="182" s="13" customFormat="1">
      <c r="A182" s="13"/>
      <c r="B182" s="245"/>
      <c r="C182" s="246"/>
      <c r="D182" s="240" t="s">
        <v>163</v>
      </c>
      <c r="E182" s="247" t="s">
        <v>1</v>
      </c>
      <c r="F182" s="248" t="s">
        <v>226</v>
      </c>
      <c r="G182" s="246"/>
      <c r="H182" s="247" t="s">
        <v>1</v>
      </c>
      <c r="I182" s="249"/>
      <c r="J182" s="246"/>
      <c r="K182" s="246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163</v>
      </c>
      <c r="AU182" s="254" t="s">
        <v>87</v>
      </c>
      <c r="AV182" s="13" t="s">
        <v>85</v>
      </c>
      <c r="AW182" s="13" t="s">
        <v>33</v>
      </c>
      <c r="AX182" s="13" t="s">
        <v>77</v>
      </c>
      <c r="AY182" s="254" t="s">
        <v>149</v>
      </c>
    </row>
    <row r="183" s="14" customFormat="1">
      <c r="A183" s="14"/>
      <c r="B183" s="255"/>
      <c r="C183" s="256"/>
      <c r="D183" s="240" t="s">
        <v>163</v>
      </c>
      <c r="E183" s="257" t="s">
        <v>1</v>
      </c>
      <c r="F183" s="258" t="s">
        <v>227</v>
      </c>
      <c r="G183" s="256"/>
      <c r="H183" s="259">
        <v>1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5" t="s">
        <v>163</v>
      </c>
      <c r="AU183" s="265" t="s">
        <v>87</v>
      </c>
      <c r="AV183" s="14" t="s">
        <v>87</v>
      </c>
      <c r="AW183" s="14" t="s">
        <v>33</v>
      </c>
      <c r="AX183" s="14" t="s">
        <v>85</v>
      </c>
      <c r="AY183" s="265" t="s">
        <v>149</v>
      </c>
    </row>
    <row r="184" s="13" customFormat="1">
      <c r="A184" s="13"/>
      <c r="B184" s="245"/>
      <c r="C184" s="246"/>
      <c r="D184" s="240" t="s">
        <v>163</v>
      </c>
      <c r="E184" s="247" t="s">
        <v>1</v>
      </c>
      <c r="F184" s="248" t="s">
        <v>228</v>
      </c>
      <c r="G184" s="246"/>
      <c r="H184" s="247" t="s">
        <v>1</v>
      </c>
      <c r="I184" s="249"/>
      <c r="J184" s="246"/>
      <c r="K184" s="246"/>
      <c r="L184" s="250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4" t="s">
        <v>163</v>
      </c>
      <c r="AU184" s="254" t="s">
        <v>87</v>
      </c>
      <c r="AV184" s="13" t="s">
        <v>85</v>
      </c>
      <c r="AW184" s="13" t="s">
        <v>33</v>
      </c>
      <c r="AX184" s="13" t="s">
        <v>77</v>
      </c>
      <c r="AY184" s="254" t="s">
        <v>149</v>
      </c>
    </row>
    <row r="185" s="2" customFormat="1" ht="16.5" customHeight="1">
      <c r="A185" s="39"/>
      <c r="B185" s="40"/>
      <c r="C185" s="227" t="s">
        <v>229</v>
      </c>
      <c r="D185" s="227" t="s">
        <v>155</v>
      </c>
      <c r="E185" s="228" t="s">
        <v>230</v>
      </c>
      <c r="F185" s="229" t="s">
        <v>231</v>
      </c>
      <c r="G185" s="230" t="s">
        <v>232</v>
      </c>
      <c r="H185" s="231">
        <v>15000</v>
      </c>
      <c r="I185" s="232"/>
      <c r="J185" s="233">
        <f>ROUND(I185*H185,2)</f>
        <v>0</v>
      </c>
      <c r="K185" s="229" t="s">
        <v>159</v>
      </c>
      <c r="L185" s="45"/>
      <c r="M185" s="234" t="s">
        <v>1</v>
      </c>
      <c r="N185" s="235" t="s">
        <v>42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160</v>
      </c>
      <c r="AT185" s="238" t="s">
        <v>155</v>
      </c>
      <c r="AU185" s="238" t="s">
        <v>87</v>
      </c>
      <c r="AY185" s="18" t="s">
        <v>149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85</v>
      </c>
      <c r="BK185" s="239">
        <f>ROUND(I185*H185,2)</f>
        <v>0</v>
      </c>
      <c r="BL185" s="18" t="s">
        <v>160</v>
      </c>
      <c r="BM185" s="238" t="s">
        <v>233</v>
      </c>
    </row>
    <row r="186" s="2" customFormat="1">
      <c r="A186" s="39"/>
      <c r="B186" s="40"/>
      <c r="C186" s="41"/>
      <c r="D186" s="240" t="s">
        <v>162</v>
      </c>
      <c r="E186" s="41"/>
      <c r="F186" s="241" t="s">
        <v>231</v>
      </c>
      <c r="G186" s="41"/>
      <c r="H186" s="41"/>
      <c r="I186" s="242"/>
      <c r="J186" s="41"/>
      <c r="K186" s="41"/>
      <c r="L186" s="45"/>
      <c r="M186" s="243"/>
      <c r="N186" s="244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162</v>
      </c>
      <c r="AU186" s="18" t="s">
        <v>87</v>
      </c>
    </row>
    <row r="187" s="13" customFormat="1">
      <c r="A187" s="13"/>
      <c r="B187" s="245"/>
      <c r="C187" s="246"/>
      <c r="D187" s="240" t="s">
        <v>163</v>
      </c>
      <c r="E187" s="247" t="s">
        <v>1</v>
      </c>
      <c r="F187" s="248" t="s">
        <v>226</v>
      </c>
      <c r="G187" s="246"/>
      <c r="H187" s="247" t="s">
        <v>1</v>
      </c>
      <c r="I187" s="249"/>
      <c r="J187" s="246"/>
      <c r="K187" s="246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163</v>
      </c>
      <c r="AU187" s="254" t="s">
        <v>87</v>
      </c>
      <c r="AV187" s="13" t="s">
        <v>85</v>
      </c>
      <c r="AW187" s="13" t="s">
        <v>33</v>
      </c>
      <c r="AX187" s="13" t="s">
        <v>77</v>
      </c>
      <c r="AY187" s="254" t="s">
        <v>149</v>
      </c>
    </row>
    <row r="188" s="14" customFormat="1">
      <c r="A188" s="14"/>
      <c r="B188" s="255"/>
      <c r="C188" s="256"/>
      <c r="D188" s="240" t="s">
        <v>163</v>
      </c>
      <c r="E188" s="257" t="s">
        <v>1</v>
      </c>
      <c r="F188" s="258" t="s">
        <v>234</v>
      </c>
      <c r="G188" s="256"/>
      <c r="H188" s="259">
        <v>15000</v>
      </c>
      <c r="I188" s="260"/>
      <c r="J188" s="256"/>
      <c r="K188" s="256"/>
      <c r="L188" s="261"/>
      <c r="M188" s="262"/>
      <c r="N188" s="263"/>
      <c r="O188" s="263"/>
      <c r="P188" s="263"/>
      <c r="Q188" s="263"/>
      <c r="R188" s="263"/>
      <c r="S188" s="263"/>
      <c r="T188" s="26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5" t="s">
        <v>163</v>
      </c>
      <c r="AU188" s="265" t="s">
        <v>87</v>
      </c>
      <c r="AV188" s="14" t="s">
        <v>87</v>
      </c>
      <c r="AW188" s="14" t="s">
        <v>33</v>
      </c>
      <c r="AX188" s="14" t="s">
        <v>85</v>
      </c>
      <c r="AY188" s="265" t="s">
        <v>149</v>
      </c>
    </row>
    <row r="189" s="13" customFormat="1">
      <c r="A189" s="13"/>
      <c r="B189" s="245"/>
      <c r="C189" s="246"/>
      <c r="D189" s="240" t="s">
        <v>163</v>
      </c>
      <c r="E189" s="247" t="s">
        <v>1</v>
      </c>
      <c r="F189" s="248" t="s">
        <v>235</v>
      </c>
      <c r="G189" s="246"/>
      <c r="H189" s="247" t="s">
        <v>1</v>
      </c>
      <c r="I189" s="249"/>
      <c r="J189" s="246"/>
      <c r="K189" s="246"/>
      <c r="L189" s="250"/>
      <c r="M189" s="251"/>
      <c r="N189" s="252"/>
      <c r="O189" s="252"/>
      <c r="P189" s="252"/>
      <c r="Q189" s="252"/>
      <c r="R189" s="252"/>
      <c r="S189" s="252"/>
      <c r="T189" s="25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4" t="s">
        <v>163</v>
      </c>
      <c r="AU189" s="254" t="s">
        <v>87</v>
      </c>
      <c r="AV189" s="13" t="s">
        <v>85</v>
      </c>
      <c r="AW189" s="13" t="s">
        <v>33</v>
      </c>
      <c r="AX189" s="13" t="s">
        <v>77</v>
      </c>
      <c r="AY189" s="254" t="s">
        <v>149</v>
      </c>
    </row>
    <row r="190" s="2" customFormat="1" ht="16.5" customHeight="1">
      <c r="A190" s="39"/>
      <c r="B190" s="40"/>
      <c r="C190" s="227" t="s">
        <v>236</v>
      </c>
      <c r="D190" s="227" t="s">
        <v>155</v>
      </c>
      <c r="E190" s="228" t="s">
        <v>237</v>
      </c>
      <c r="F190" s="229" t="s">
        <v>238</v>
      </c>
      <c r="G190" s="230" t="s">
        <v>158</v>
      </c>
      <c r="H190" s="231">
        <v>1</v>
      </c>
      <c r="I190" s="232"/>
      <c r="J190" s="233">
        <f>ROUND(I190*H190,2)</f>
        <v>0</v>
      </c>
      <c r="K190" s="229" t="s">
        <v>159</v>
      </c>
      <c r="L190" s="45"/>
      <c r="M190" s="234" t="s">
        <v>1</v>
      </c>
      <c r="N190" s="235" t="s">
        <v>42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160</v>
      </c>
      <c r="AT190" s="238" t="s">
        <v>155</v>
      </c>
      <c r="AU190" s="238" t="s">
        <v>87</v>
      </c>
      <c r="AY190" s="18" t="s">
        <v>149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85</v>
      </c>
      <c r="BK190" s="239">
        <f>ROUND(I190*H190,2)</f>
        <v>0</v>
      </c>
      <c r="BL190" s="18" t="s">
        <v>160</v>
      </c>
      <c r="BM190" s="238" t="s">
        <v>239</v>
      </c>
    </row>
    <row r="191" s="2" customFormat="1">
      <c r="A191" s="39"/>
      <c r="B191" s="40"/>
      <c r="C191" s="41"/>
      <c r="D191" s="240" t="s">
        <v>162</v>
      </c>
      <c r="E191" s="41"/>
      <c r="F191" s="241" t="s">
        <v>238</v>
      </c>
      <c r="G191" s="41"/>
      <c r="H191" s="41"/>
      <c r="I191" s="242"/>
      <c r="J191" s="41"/>
      <c r="K191" s="41"/>
      <c r="L191" s="45"/>
      <c r="M191" s="243"/>
      <c r="N191" s="244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162</v>
      </c>
      <c r="AU191" s="18" t="s">
        <v>87</v>
      </c>
    </row>
    <row r="192" s="13" customFormat="1">
      <c r="A192" s="13"/>
      <c r="B192" s="245"/>
      <c r="C192" s="246"/>
      <c r="D192" s="240" t="s">
        <v>163</v>
      </c>
      <c r="E192" s="247" t="s">
        <v>1</v>
      </c>
      <c r="F192" s="248" t="s">
        <v>240</v>
      </c>
      <c r="G192" s="246"/>
      <c r="H192" s="247" t="s">
        <v>1</v>
      </c>
      <c r="I192" s="249"/>
      <c r="J192" s="246"/>
      <c r="K192" s="246"/>
      <c r="L192" s="250"/>
      <c r="M192" s="251"/>
      <c r="N192" s="252"/>
      <c r="O192" s="252"/>
      <c r="P192" s="252"/>
      <c r="Q192" s="252"/>
      <c r="R192" s="252"/>
      <c r="S192" s="252"/>
      <c r="T192" s="25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4" t="s">
        <v>163</v>
      </c>
      <c r="AU192" s="254" t="s">
        <v>87</v>
      </c>
      <c r="AV192" s="13" t="s">
        <v>85</v>
      </c>
      <c r="AW192" s="13" t="s">
        <v>33</v>
      </c>
      <c r="AX192" s="13" t="s">
        <v>77</v>
      </c>
      <c r="AY192" s="254" t="s">
        <v>149</v>
      </c>
    </row>
    <row r="193" s="14" customFormat="1">
      <c r="A193" s="14"/>
      <c r="B193" s="255"/>
      <c r="C193" s="256"/>
      <c r="D193" s="240" t="s">
        <v>163</v>
      </c>
      <c r="E193" s="257" t="s">
        <v>1</v>
      </c>
      <c r="F193" s="258" t="s">
        <v>241</v>
      </c>
      <c r="G193" s="256"/>
      <c r="H193" s="259">
        <v>1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5" t="s">
        <v>163</v>
      </c>
      <c r="AU193" s="265" t="s">
        <v>87</v>
      </c>
      <c r="AV193" s="14" t="s">
        <v>87</v>
      </c>
      <c r="AW193" s="14" t="s">
        <v>33</v>
      </c>
      <c r="AX193" s="14" t="s">
        <v>85</v>
      </c>
      <c r="AY193" s="265" t="s">
        <v>149</v>
      </c>
    </row>
    <row r="194" s="2" customFormat="1" ht="16.5" customHeight="1">
      <c r="A194" s="39"/>
      <c r="B194" s="40"/>
      <c r="C194" s="227" t="s">
        <v>8</v>
      </c>
      <c r="D194" s="227" t="s">
        <v>155</v>
      </c>
      <c r="E194" s="228" t="s">
        <v>242</v>
      </c>
      <c r="F194" s="229" t="s">
        <v>243</v>
      </c>
      <c r="G194" s="230" t="s">
        <v>232</v>
      </c>
      <c r="H194" s="231">
        <v>15000</v>
      </c>
      <c r="I194" s="232"/>
      <c r="J194" s="233">
        <f>ROUND(I194*H194,2)</f>
        <v>0</v>
      </c>
      <c r="K194" s="229" t="s">
        <v>159</v>
      </c>
      <c r="L194" s="45"/>
      <c r="M194" s="234" t="s">
        <v>1</v>
      </c>
      <c r="N194" s="235" t="s">
        <v>42</v>
      </c>
      <c r="O194" s="92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160</v>
      </c>
      <c r="AT194" s="238" t="s">
        <v>155</v>
      </c>
      <c r="AU194" s="238" t="s">
        <v>87</v>
      </c>
      <c r="AY194" s="18" t="s">
        <v>149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85</v>
      </c>
      <c r="BK194" s="239">
        <f>ROUND(I194*H194,2)</f>
        <v>0</v>
      </c>
      <c r="BL194" s="18" t="s">
        <v>160</v>
      </c>
      <c r="BM194" s="238" t="s">
        <v>244</v>
      </c>
    </row>
    <row r="195" s="2" customFormat="1">
      <c r="A195" s="39"/>
      <c r="B195" s="40"/>
      <c r="C195" s="41"/>
      <c r="D195" s="240" t="s">
        <v>162</v>
      </c>
      <c r="E195" s="41"/>
      <c r="F195" s="241" t="s">
        <v>243</v>
      </c>
      <c r="G195" s="41"/>
      <c r="H195" s="41"/>
      <c r="I195" s="242"/>
      <c r="J195" s="41"/>
      <c r="K195" s="41"/>
      <c r="L195" s="45"/>
      <c r="M195" s="243"/>
      <c r="N195" s="24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162</v>
      </c>
      <c r="AU195" s="18" t="s">
        <v>87</v>
      </c>
    </row>
    <row r="196" s="13" customFormat="1">
      <c r="A196" s="13"/>
      <c r="B196" s="245"/>
      <c r="C196" s="246"/>
      <c r="D196" s="240" t="s">
        <v>163</v>
      </c>
      <c r="E196" s="247" t="s">
        <v>1</v>
      </c>
      <c r="F196" s="248" t="s">
        <v>240</v>
      </c>
      <c r="G196" s="246"/>
      <c r="H196" s="247" t="s">
        <v>1</v>
      </c>
      <c r="I196" s="249"/>
      <c r="J196" s="246"/>
      <c r="K196" s="246"/>
      <c r="L196" s="250"/>
      <c r="M196" s="251"/>
      <c r="N196" s="252"/>
      <c r="O196" s="252"/>
      <c r="P196" s="252"/>
      <c r="Q196" s="252"/>
      <c r="R196" s="252"/>
      <c r="S196" s="252"/>
      <c r="T196" s="25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163</v>
      </c>
      <c r="AU196" s="254" t="s">
        <v>87</v>
      </c>
      <c r="AV196" s="13" t="s">
        <v>85</v>
      </c>
      <c r="AW196" s="13" t="s">
        <v>33</v>
      </c>
      <c r="AX196" s="13" t="s">
        <v>77</v>
      </c>
      <c r="AY196" s="254" t="s">
        <v>149</v>
      </c>
    </row>
    <row r="197" s="14" customFormat="1">
      <c r="A197" s="14"/>
      <c r="B197" s="255"/>
      <c r="C197" s="256"/>
      <c r="D197" s="240" t="s">
        <v>163</v>
      </c>
      <c r="E197" s="257" t="s">
        <v>1</v>
      </c>
      <c r="F197" s="258" t="s">
        <v>245</v>
      </c>
      <c r="G197" s="256"/>
      <c r="H197" s="259">
        <v>15000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163</v>
      </c>
      <c r="AU197" s="265" t="s">
        <v>87</v>
      </c>
      <c r="AV197" s="14" t="s">
        <v>87</v>
      </c>
      <c r="AW197" s="14" t="s">
        <v>33</v>
      </c>
      <c r="AX197" s="14" t="s">
        <v>85</v>
      </c>
      <c r="AY197" s="265" t="s">
        <v>149</v>
      </c>
    </row>
    <row r="198" s="13" customFormat="1">
      <c r="A198" s="13"/>
      <c r="B198" s="245"/>
      <c r="C198" s="246"/>
      <c r="D198" s="240" t="s">
        <v>163</v>
      </c>
      <c r="E198" s="247" t="s">
        <v>1</v>
      </c>
      <c r="F198" s="248" t="s">
        <v>235</v>
      </c>
      <c r="G198" s="246"/>
      <c r="H198" s="247" t="s">
        <v>1</v>
      </c>
      <c r="I198" s="249"/>
      <c r="J198" s="246"/>
      <c r="K198" s="246"/>
      <c r="L198" s="250"/>
      <c r="M198" s="251"/>
      <c r="N198" s="252"/>
      <c r="O198" s="252"/>
      <c r="P198" s="252"/>
      <c r="Q198" s="252"/>
      <c r="R198" s="252"/>
      <c r="S198" s="252"/>
      <c r="T198" s="25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4" t="s">
        <v>163</v>
      </c>
      <c r="AU198" s="254" t="s">
        <v>87</v>
      </c>
      <c r="AV198" s="13" t="s">
        <v>85</v>
      </c>
      <c r="AW198" s="13" t="s">
        <v>33</v>
      </c>
      <c r="AX198" s="13" t="s">
        <v>77</v>
      </c>
      <c r="AY198" s="254" t="s">
        <v>149</v>
      </c>
    </row>
    <row r="199" s="12" customFormat="1" ht="22.8" customHeight="1">
      <c r="A199" s="12"/>
      <c r="B199" s="211"/>
      <c r="C199" s="212"/>
      <c r="D199" s="213" t="s">
        <v>76</v>
      </c>
      <c r="E199" s="225" t="s">
        <v>246</v>
      </c>
      <c r="F199" s="225" t="s">
        <v>247</v>
      </c>
      <c r="G199" s="212"/>
      <c r="H199" s="212"/>
      <c r="I199" s="215"/>
      <c r="J199" s="226">
        <f>BK199</f>
        <v>0</v>
      </c>
      <c r="K199" s="212"/>
      <c r="L199" s="217"/>
      <c r="M199" s="218"/>
      <c r="N199" s="219"/>
      <c r="O199" s="219"/>
      <c r="P199" s="220">
        <f>SUM(P200:P202)</f>
        <v>0</v>
      </c>
      <c r="Q199" s="219"/>
      <c r="R199" s="220">
        <f>SUM(R200:R202)</f>
        <v>0</v>
      </c>
      <c r="S199" s="219"/>
      <c r="T199" s="221">
        <f>SUM(T200:T202)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2" t="s">
        <v>152</v>
      </c>
      <c r="AT199" s="223" t="s">
        <v>76</v>
      </c>
      <c r="AU199" s="223" t="s">
        <v>85</v>
      </c>
      <c r="AY199" s="222" t="s">
        <v>149</v>
      </c>
      <c r="BK199" s="224">
        <f>SUM(BK200:BK202)</f>
        <v>0</v>
      </c>
    </row>
    <row r="200" s="2" customFormat="1" ht="16.5" customHeight="1">
      <c r="A200" s="39"/>
      <c r="B200" s="40"/>
      <c r="C200" s="227" t="s">
        <v>248</v>
      </c>
      <c r="D200" s="227" t="s">
        <v>155</v>
      </c>
      <c r="E200" s="228" t="s">
        <v>249</v>
      </c>
      <c r="F200" s="229" t="s">
        <v>250</v>
      </c>
      <c r="G200" s="230" t="s">
        <v>158</v>
      </c>
      <c r="H200" s="231">
        <v>1</v>
      </c>
      <c r="I200" s="232"/>
      <c r="J200" s="233">
        <f>ROUND(I200*H200,2)</f>
        <v>0</v>
      </c>
      <c r="K200" s="229" t="s">
        <v>159</v>
      </c>
      <c r="L200" s="45"/>
      <c r="M200" s="234" t="s">
        <v>1</v>
      </c>
      <c r="N200" s="235" t="s">
        <v>42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160</v>
      </c>
      <c r="AT200" s="238" t="s">
        <v>155</v>
      </c>
      <c r="AU200" s="238" t="s">
        <v>87</v>
      </c>
      <c r="AY200" s="18" t="s">
        <v>149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160</v>
      </c>
      <c r="BM200" s="238" t="s">
        <v>251</v>
      </c>
    </row>
    <row r="201" s="2" customFormat="1">
      <c r="A201" s="39"/>
      <c r="B201" s="40"/>
      <c r="C201" s="41"/>
      <c r="D201" s="240" t="s">
        <v>162</v>
      </c>
      <c r="E201" s="41"/>
      <c r="F201" s="241" t="s">
        <v>250</v>
      </c>
      <c r="G201" s="41"/>
      <c r="H201" s="41"/>
      <c r="I201" s="242"/>
      <c r="J201" s="41"/>
      <c r="K201" s="41"/>
      <c r="L201" s="45"/>
      <c r="M201" s="243"/>
      <c r="N201" s="24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162</v>
      </c>
      <c r="AU201" s="18" t="s">
        <v>87</v>
      </c>
    </row>
    <row r="202" s="14" customFormat="1">
      <c r="A202" s="14"/>
      <c r="B202" s="255"/>
      <c r="C202" s="256"/>
      <c r="D202" s="240" t="s">
        <v>163</v>
      </c>
      <c r="E202" s="257" t="s">
        <v>1</v>
      </c>
      <c r="F202" s="258" t="s">
        <v>252</v>
      </c>
      <c r="G202" s="256"/>
      <c r="H202" s="259">
        <v>1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5" t="s">
        <v>163</v>
      </c>
      <c r="AU202" s="265" t="s">
        <v>87</v>
      </c>
      <c r="AV202" s="14" t="s">
        <v>87</v>
      </c>
      <c r="AW202" s="14" t="s">
        <v>33</v>
      </c>
      <c r="AX202" s="14" t="s">
        <v>85</v>
      </c>
      <c r="AY202" s="265" t="s">
        <v>149</v>
      </c>
    </row>
    <row r="203" s="12" customFormat="1" ht="22.8" customHeight="1">
      <c r="A203" s="12"/>
      <c r="B203" s="211"/>
      <c r="C203" s="212"/>
      <c r="D203" s="213" t="s">
        <v>76</v>
      </c>
      <c r="E203" s="225" t="s">
        <v>253</v>
      </c>
      <c r="F203" s="225" t="s">
        <v>254</v>
      </c>
      <c r="G203" s="212"/>
      <c r="H203" s="212"/>
      <c r="I203" s="215"/>
      <c r="J203" s="226">
        <f>BK203</f>
        <v>0</v>
      </c>
      <c r="K203" s="212"/>
      <c r="L203" s="217"/>
      <c r="M203" s="218"/>
      <c r="N203" s="219"/>
      <c r="O203" s="219"/>
      <c r="P203" s="220">
        <f>SUM(P204:P206)</f>
        <v>0</v>
      </c>
      <c r="Q203" s="219"/>
      <c r="R203" s="220">
        <f>SUM(R204:R206)</f>
        <v>0</v>
      </c>
      <c r="S203" s="219"/>
      <c r="T203" s="221">
        <f>SUM(T204:T206)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2" t="s">
        <v>152</v>
      </c>
      <c r="AT203" s="223" t="s">
        <v>76</v>
      </c>
      <c r="AU203" s="223" t="s">
        <v>85</v>
      </c>
      <c r="AY203" s="222" t="s">
        <v>149</v>
      </c>
      <c r="BK203" s="224">
        <f>SUM(BK204:BK206)</f>
        <v>0</v>
      </c>
    </row>
    <row r="204" s="2" customFormat="1" ht="16.5" customHeight="1">
      <c r="A204" s="39"/>
      <c r="B204" s="40"/>
      <c r="C204" s="227" t="s">
        <v>255</v>
      </c>
      <c r="D204" s="227" t="s">
        <v>155</v>
      </c>
      <c r="E204" s="228" t="s">
        <v>256</v>
      </c>
      <c r="F204" s="229" t="s">
        <v>257</v>
      </c>
      <c r="G204" s="230" t="s">
        <v>158</v>
      </c>
      <c r="H204" s="231">
        <v>1</v>
      </c>
      <c r="I204" s="232"/>
      <c r="J204" s="233">
        <f>ROUND(I204*H204,2)</f>
        <v>0</v>
      </c>
      <c r="K204" s="229" t="s">
        <v>159</v>
      </c>
      <c r="L204" s="45"/>
      <c r="M204" s="234" t="s">
        <v>1</v>
      </c>
      <c r="N204" s="235" t="s">
        <v>42</v>
      </c>
      <c r="O204" s="92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160</v>
      </c>
      <c r="AT204" s="238" t="s">
        <v>155</v>
      </c>
      <c r="AU204" s="238" t="s">
        <v>87</v>
      </c>
      <c r="AY204" s="18" t="s">
        <v>149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85</v>
      </c>
      <c r="BK204" s="239">
        <f>ROUND(I204*H204,2)</f>
        <v>0</v>
      </c>
      <c r="BL204" s="18" t="s">
        <v>160</v>
      </c>
      <c r="BM204" s="238" t="s">
        <v>258</v>
      </c>
    </row>
    <row r="205" s="2" customFormat="1">
      <c r="A205" s="39"/>
      <c r="B205" s="40"/>
      <c r="C205" s="41"/>
      <c r="D205" s="240" t="s">
        <v>162</v>
      </c>
      <c r="E205" s="41"/>
      <c r="F205" s="241" t="s">
        <v>257</v>
      </c>
      <c r="G205" s="41"/>
      <c r="H205" s="41"/>
      <c r="I205" s="242"/>
      <c r="J205" s="41"/>
      <c r="K205" s="41"/>
      <c r="L205" s="45"/>
      <c r="M205" s="243"/>
      <c r="N205" s="244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162</v>
      </c>
      <c r="AU205" s="18" t="s">
        <v>87</v>
      </c>
    </row>
    <row r="206" s="14" customFormat="1">
      <c r="A206" s="14"/>
      <c r="B206" s="255"/>
      <c r="C206" s="256"/>
      <c r="D206" s="240" t="s">
        <v>163</v>
      </c>
      <c r="E206" s="257" t="s">
        <v>1</v>
      </c>
      <c r="F206" s="258" t="s">
        <v>208</v>
      </c>
      <c r="G206" s="256"/>
      <c r="H206" s="259">
        <v>1</v>
      </c>
      <c r="I206" s="260"/>
      <c r="J206" s="256"/>
      <c r="K206" s="256"/>
      <c r="L206" s="261"/>
      <c r="M206" s="266"/>
      <c r="N206" s="267"/>
      <c r="O206" s="267"/>
      <c r="P206" s="267"/>
      <c r="Q206" s="267"/>
      <c r="R206" s="267"/>
      <c r="S206" s="267"/>
      <c r="T206" s="26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5" t="s">
        <v>163</v>
      </c>
      <c r="AU206" s="265" t="s">
        <v>87</v>
      </c>
      <c r="AV206" s="14" t="s">
        <v>87</v>
      </c>
      <c r="AW206" s="14" t="s">
        <v>33</v>
      </c>
      <c r="AX206" s="14" t="s">
        <v>85</v>
      </c>
      <c r="AY206" s="265" t="s">
        <v>149</v>
      </c>
    </row>
    <row r="207" s="2" customFormat="1" ht="6.96" customHeight="1">
      <c r="A207" s="39"/>
      <c r="B207" s="67"/>
      <c r="C207" s="68"/>
      <c r="D207" s="68"/>
      <c r="E207" s="68"/>
      <c r="F207" s="68"/>
      <c r="G207" s="68"/>
      <c r="H207" s="68"/>
      <c r="I207" s="68"/>
      <c r="J207" s="68"/>
      <c r="K207" s="68"/>
      <c r="L207" s="45"/>
      <c r="M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</row>
  </sheetData>
  <sheetProtection sheet="1" autoFilter="0" formatColumns="0" formatRows="0" objects="1" scenarios="1" spinCount="100000" saltValue="Zxl9CHZKba+YO6RH1yYSxd1Dc3DHBOUrlIttN2BUBPdrmnyUibR3ZXD+5pB8Gp2Lg+bfnr0xiiE4LlEsTF/pAQ==" hashValue="REPPka0j0Vps4nJbMvA8VR/c5A3eG1+tI8i1gMQdqMd22fBD1IvCPB9frdxg8PeLTTW7dtzfnsgEvd8mXUxx1A==" algorithmName="SHA-512" password="CC35"/>
  <autoFilter ref="C122:K20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MK ul. Sídliště v úseku od silnice III/15512 po REPROGEN v Třeboni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259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91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17. 7. 2025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ROUND((SUM(BE129:BE805)),  2)</f>
        <v>0</v>
      </c>
      <c r="G33" s="39"/>
      <c r="H33" s="39"/>
      <c r="I33" s="165">
        <v>0.20999999999999999</v>
      </c>
      <c r="J33" s="164">
        <f>ROUND(((SUM(BE129:BE805))*I33),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ROUND((SUM(BF129:BF805)),  2)</f>
        <v>0</v>
      </c>
      <c r="G34" s="39"/>
      <c r="H34" s="39"/>
      <c r="I34" s="165">
        <v>0.14999999999999999</v>
      </c>
      <c r="J34" s="164">
        <f>ROUND(((SUM(BF129:BF805))*I34),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ROUND((SUM(BG129:BG805)),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ROUND((SUM(BH129:BH805)),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ROUND((SUM(BI129:BI805)),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MK ul. Sídliště v úseku od silnice III/15512 po REPROGEN v Třeboni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101 - Místní komunikace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17. 7. 2025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122</v>
      </c>
      <c r="D94" s="186"/>
      <c r="E94" s="186"/>
      <c r="F94" s="186"/>
      <c r="G94" s="186"/>
      <c r="H94" s="186"/>
      <c r="I94" s="186"/>
      <c r="J94" s="187" t="s">
        <v>123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124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125</v>
      </c>
    </row>
    <row r="97" s="9" customFormat="1" ht="24.96" customHeight="1">
      <c r="A97" s="9"/>
      <c r="B97" s="189"/>
      <c r="C97" s="190"/>
      <c r="D97" s="191" t="s">
        <v>260</v>
      </c>
      <c r="E97" s="192"/>
      <c r="F97" s="192"/>
      <c r="G97" s="192"/>
      <c r="H97" s="192"/>
      <c r="I97" s="192"/>
      <c r="J97" s="193">
        <f>J130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261</v>
      </c>
      <c r="E98" s="197"/>
      <c r="F98" s="197"/>
      <c r="G98" s="197"/>
      <c r="H98" s="197"/>
      <c r="I98" s="197"/>
      <c r="J98" s="198">
        <f>J131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262</v>
      </c>
      <c r="E99" s="197"/>
      <c r="F99" s="197"/>
      <c r="G99" s="197"/>
      <c r="H99" s="197"/>
      <c r="I99" s="197"/>
      <c r="J99" s="198">
        <f>J392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263</v>
      </c>
      <c r="E100" s="197"/>
      <c r="F100" s="197"/>
      <c r="G100" s="197"/>
      <c r="H100" s="197"/>
      <c r="I100" s="197"/>
      <c r="J100" s="198">
        <f>J410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264</v>
      </c>
      <c r="E101" s="197"/>
      <c r="F101" s="197"/>
      <c r="G101" s="197"/>
      <c r="H101" s="197"/>
      <c r="I101" s="197"/>
      <c r="J101" s="198">
        <f>J414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265</v>
      </c>
      <c r="E102" s="197"/>
      <c r="F102" s="197"/>
      <c r="G102" s="197"/>
      <c r="H102" s="197"/>
      <c r="I102" s="197"/>
      <c r="J102" s="198">
        <f>J434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266</v>
      </c>
      <c r="E103" s="197"/>
      <c r="F103" s="197"/>
      <c r="G103" s="197"/>
      <c r="H103" s="197"/>
      <c r="I103" s="197"/>
      <c r="J103" s="198">
        <f>J531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267</v>
      </c>
      <c r="E104" s="197"/>
      <c r="F104" s="197"/>
      <c r="G104" s="197"/>
      <c r="H104" s="197"/>
      <c r="I104" s="197"/>
      <c r="J104" s="198">
        <f>J535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268</v>
      </c>
      <c r="E105" s="197"/>
      <c r="F105" s="197"/>
      <c r="G105" s="197"/>
      <c r="H105" s="197"/>
      <c r="I105" s="197"/>
      <c r="J105" s="198">
        <f>J610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269</v>
      </c>
      <c r="E106" s="197"/>
      <c r="F106" s="197"/>
      <c r="G106" s="197"/>
      <c r="H106" s="197"/>
      <c r="I106" s="197"/>
      <c r="J106" s="198">
        <f>J693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270</v>
      </c>
      <c r="E107" s="197"/>
      <c r="F107" s="197"/>
      <c r="G107" s="197"/>
      <c r="H107" s="197"/>
      <c r="I107" s="197"/>
      <c r="J107" s="198">
        <f>J781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9"/>
      <c r="C108" s="190"/>
      <c r="D108" s="191" t="s">
        <v>271</v>
      </c>
      <c r="E108" s="192"/>
      <c r="F108" s="192"/>
      <c r="G108" s="192"/>
      <c r="H108" s="192"/>
      <c r="I108" s="192"/>
      <c r="J108" s="193">
        <f>J800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5"/>
      <c r="C109" s="134"/>
      <c r="D109" s="196" t="s">
        <v>272</v>
      </c>
      <c r="E109" s="197"/>
      <c r="F109" s="197"/>
      <c r="G109" s="197"/>
      <c r="H109" s="197"/>
      <c r="I109" s="197"/>
      <c r="J109" s="198">
        <f>J801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133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84" t="str">
        <f>E7</f>
        <v>Stavební úpravy MK ul. Sídliště v úseku od silnice III/15512 po REPROGEN v Třeboni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119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101 - Místní komunikace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Třeboň</v>
      </c>
      <c r="G123" s="41"/>
      <c r="H123" s="41"/>
      <c r="I123" s="33" t="s">
        <v>22</v>
      </c>
      <c r="J123" s="80" t="str">
        <f>IF(J12="","",J12)</f>
        <v>17. 7. 2025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Město Třeboň</v>
      </c>
      <c r="G125" s="41"/>
      <c r="H125" s="41"/>
      <c r="I125" s="33" t="s">
        <v>30</v>
      </c>
      <c r="J125" s="37" t="str">
        <f>E21</f>
        <v>WAY project s.r.o.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34</v>
      </c>
      <c r="J126" s="37" t="str">
        <f>E24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0"/>
      <c r="B128" s="201"/>
      <c r="C128" s="202" t="s">
        <v>134</v>
      </c>
      <c r="D128" s="203" t="s">
        <v>62</v>
      </c>
      <c r="E128" s="203" t="s">
        <v>58</v>
      </c>
      <c r="F128" s="203" t="s">
        <v>59</v>
      </c>
      <c r="G128" s="203" t="s">
        <v>135</v>
      </c>
      <c r="H128" s="203" t="s">
        <v>136</v>
      </c>
      <c r="I128" s="203" t="s">
        <v>137</v>
      </c>
      <c r="J128" s="203" t="s">
        <v>123</v>
      </c>
      <c r="K128" s="204" t="s">
        <v>138</v>
      </c>
      <c r="L128" s="205"/>
      <c r="M128" s="101" t="s">
        <v>1</v>
      </c>
      <c r="N128" s="102" t="s">
        <v>41</v>
      </c>
      <c r="O128" s="102" t="s">
        <v>139</v>
      </c>
      <c r="P128" s="102" t="s">
        <v>140</v>
      </c>
      <c r="Q128" s="102" t="s">
        <v>141</v>
      </c>
      <c r="R128" s="102" t="s">
        <v>142</v>
      </c>
      <c r="S128" s="102" t="s">
        <v>143</v>
      </c>
      <c r="T128" s="103" t="s">
        <v>144</v>
      </c>
      <c r="U128" s="200"/>
      <c r="V128" s="200"/>
      <c r="W128" s="200"/>
      <c r="X128" s="200"/>
      <c r="Y128" s="200"/>
      <c r="Z128" s="200"/>
      <c r="AA128" s="200"/>
      <c r="AB128" s="200"/>
      <c r="AC128" s="200"/>
      <c r="AD128" s="200"/>
      <c r="AE128" s="200"/>
    </row>
    <row r="129" s="2" customFormat="1" ht="22.8" customHeight="1">
      <c r="A129" s="39"/>
      <c r="B129" s="40"/>
      <c r="C129" s="108" t="s">
        <v>145</v>
      </c>
      <c r="D129" s="41"/>
      <c r="E129" s="41"/>
      <c r="F129" s="41"/>
      <c r="G129" s="41"/>
      <c r="H129" s="41"/>
      <c r="I129" s="41"/>
      <c r="J129" s="206">
        <f>BK129</f>
        <v>0</v>
      </c>
      <c r="K129" s="41"/>
      <c r="L129" s="45"/>
      <c r="M129" s="104"/>
      <c r="N129" s="207"/>
      <c r="O129" s="105"/>
      <c r="P129" s="208">
        <f>P130+P800</f>
        <v>0</v>
      </c>
      <c r="Q129" s="105"/>
      <c r="R129" s="208">
        <f>R130+R800</f>
        <v>3102.1091568299998</v>
      </c>
      <c r="S129" s="105"/>
      <c r="T129" s="209">
        <f>T130+T800</f>
        <v>1779.6543999999999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76</v>
      </c>
      <c r="AU129" s="18" t="s">
        <v>125</v>
      </c>
      <c r="BK129" s="210">
        <f>BK130+BK800</f>
        <v>0</v>
      </c>
    </row>
    <row r="130" s="12" customFormat="1" ht="25.92" customHeight="1">
      <c r="A130" s="12"/>
      <c r="B130" s="211"/>
      <c r="C130" s="212"/>
      <c r="D130" s="213" t="s">
        <v>76</v>
      </c>
      <c r="E130" s="214" t="s">
        <v>273</v>
      </c>
      <c r="F130" s="214" t="s">
        <v>274</v>
      </c>
      <c r="G130" s="212"/>
      <c r="H130" s="212"/>
      <c r="I130" s="215"/>
      <c r="J130" s="216">
        <f>BK130</f>
        <v>0</v>
      </c>
      <c r="K130" s="212"/>
      <c r="L130" s="217"/>
      <c r="M130" s="218"/>
      <c r="N130" s="219"/>
      <c r="O130" s="219"/>
      <c r="P130" s="220">
        <f>P131+P392+P410+P414+P434+P531+P535+P610+P693+P781</f>
        <v>0</v>
      </c>
      <c r="Q130" s="219"/>
      <c r="R130" s="220">
        <f>R131+R392+R410+R414+R434+R531+R535+R610+R693+R781</f>
        <v>3102.1084968299997</v>
      </c>
      <c r="S130" s="219"/>
      <c r="T130" s="221">
        <f>T131+T392+T410+T414+T434+T531+T535+T610+T693+T781</f>
        <v>1779.6543999999999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85</v>
      </c>
      <c r="AT130" s="223" t="s">
        <v>76</v>
      </c>
      <c r="AU130" s="223" t="s">
        <v>77</v>
      </c>
      <c r="AY130" s="222" t="s">
        <v>149</v>
      </c>
      <c r="BK130" s="224">
        <f>BK131+BK392+BK410+BK414+BK434+BK531+BK535+BK610+BK693+BK781</f>
        <v>0</v>
      </c>
    </row>
    <row r="131" s="12" customFormat="1" ht="22.8" customHeight="1">
      <c r="A131" s="12"/>
      <c r="B131" s="211"/>
      <c r="C131" s="212"/>
      <c r="D131" s="213" t="s">
        <v>76</v>
      </c>
      <c r="E131" s="225" t="s">
        <v>85</v>
      </c>
      <c r="F131" s="225" t="s">
        <v>275</v>
      </c>
      <c r="G131" s="212"/>
      <c r="H131" s="212"/>
      <c r="I131" s="215"/>
      <c r="J131" s="226">
        <f>BK131</f>
        <v>0</v>
      </c>
      <c r="K131" s="212"/>
      <c r="L131" s="217"/>
      <c r="M131" s="218"/>
      <c r="N131" s="219"/>
      <c r="O131" s="219"/>
      <c r="P131" s="220">
        <f>SUM(P132:P391)</f>
        <v>0</v>
      </c>
      <c r="Q131" s="219"/>
      <c r="R131" s="220">
        <f>SUM(R132:R391)</f>
        <v>2461.9595977999998</v>
      </c>
      <c r="S131" s="219"/>
      <c r="T131" s="221">
        <f>SUM(T132:T391)</f>
        <v>1764.4194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85</v>
      </c>
      <c r="AT131" s="223" t="s">
        <v>76</v>
      </c>
      <c r="AU131" s="223" t="s">
        <v>85</v>
      </c>
      <c r="AY131" s="222" t="s">
        <v>149</v>
      </c>
      <c r="BK131" s="224">
        <f>SUM(BK132:BK391)</f>
        <v>0</v>
      </c>
    </row>
    <row r="132" s="2" customFormat="1" ht="24.15" customHeight="1">
      <c r="A132" s="39"/>
      <c r="B132" s="40"/>
      <c r="C132" s="227" t="s">
        <v>85</v>
      </c>
      <c r="D132" s="227" t="s">
        <v>155</v>
      </c>
      <c r="E132" s="228" t="s">
        <v>276</v>
      </c>
      <c r="F132" s="229" t="s">
        <v>277</v>
      </c>
      <c r="G132" s="230" t="s">
        <v>278</v>
      </c>
      <c r="H132" s="231">
        <v>606.60000000000002</v>
      </c>
      <c r="I132" s="232"/>
      <c r="J132" s="233">
        <f>ROUND(I132*H132,2)</f>
        <v>0</v>
      </c>
      <c r="K132" s="229" t="s">
        <v>159</v>
      </c>
      <c r="L132" s="45"/>
      <c r="M132" s="234" t="s">
        <v>1</v>
      </c>
      <c r="N132" s="235" t="s">
        <v>42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148</v>
      </c>
      <c r="AT132" s="238" t="s">
        <v>155</v>
      </c>
      <c r="AU132" s="238" t="s">
        <v>87</v>
      </c>
      <c r="AY132" s="18" t="s">
        <v>149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148</v>
      </c>
      <c r="BM132" s="238" t="s">
        <v>279</v>
      </c>
    </row>
    <row r="133" s="2" customFormat="1">
      <c r="A133" s="39"/>
      <c r="B133" s="40"/>
      <c r="C133" s="41"/>
      <c r="D133" s="240" t="s">
        <v>162</v>
      </c>
      <c r="E133" s="41"/>
      <c r="F133" s="241" t="s">
        <v>280</v>
      </c>
      <c r="G133" s="41"/>
      <c r="H133" s="41"/>
      <c r="I133" s="242"/>
      <c r="J133" s="41"/>
      <c r="K133" s="41"/>
      <c r="L133" s="45"/>
      <c r="M133" s="243"/>
      <c r="N133" s="244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162</v>
      </c>
      <c r="AU133" s="18" t="s">
        <v>87</v>
      </c>
    </row>
    <row r="134" s="14" customFormat="1">
      <c r="A134" s="14"/>
      <c r="B134" s="255"/>
      <c r="C134" s="256"/>
      <c r="D134" s="240" t="s">
        <v>163</v>
      </c>
      <c r="E134" s="257" t="s">
        <v>1</v>
      </c>
      <c r="F134" s="258" t="s">
        <v>281</v>
      </c>
      <c r="G134" s="256"/>
      <c r="H134" s="259">
        <v>606.60000000000002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5" t="s">
        <v>163</v>
      </c>
      <c r="AU134" s="265" t="s">
        <v>87</v>
      </c>
      <c r="AV134" s="14" t="s">
        <v>87</v>
      </c>
      <c r="AW134" s="14" t="s">
        <v>33</v>
      </c>
      <c r="AX134" s="14" t="s">
        <v>85</v>
      </c>
      <c r="AY134" s="265" t="s">
        <v>149</v>
      </c>
    </row>
    <row r="135" s="2" customFormat="1" ht="16.5" customHeight="1">
      <c r="A135" s="39"/>
      <c r="B135" s="40"/>
      <c r="C135" s="227" t="s">
        <v>87</v>
      </c>
      <c r="D135" s="227" t="s">
        <v>155</v>
      </c>
      <c r="E135" s="228" t="s">
        <v>282</v>
      </c>
      <c r="F135" s="229" t="s">
        <v>283</v>
      </c>
      <c r="G135" s="230" t="s">
        <v>284</v>
      </c>
      <c r="H135" s="231">
        <v>15</v>
      </c>
      <c r="I135" s="232"/>
      <c r="J135" s="233">
        <f>ROUND(I135*H135,2)</f>
        <v>0</v>
      </c>
      <c r="K135" s="229" t="s">
        <v>159</v>
      </c>
      <c r="L135" s="45"/>
      <c r="M135" s="234" t="s">
        <v>1</v>
      </c>
      <c r="N135" s="235" t="s">
        <v>42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148</v>
      </c>
      <c r="AT135" s="238" t="s">
        <v>155</v>
      </c>
      <c r="AU135" s="238" t="s">
        <v>87</v>
      </c>
      <c r="AY135" s="18" t="s">
        <v>149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148</v>
      </c>
      <c r="BM135" s="238" t="s">
        <v>285</v>
      </c>
    </row>
    <row r="136" s="2" customFormat="1">
      <c r="A136" s="39"/>
      <c r="B136" s="40"/>
      <c r="C136" s="41"/>
      <c r="D136" s="240" t="s">
        <v>162</v>
      </c>
      <c r="E136" s="41"/>
      <c r="F136" s="241" t="s">
        <v>286</v>
      </c>
      <c r="G136" s="41"/>
      <c r="H136" s="41"/>
      <c r="I136" s="242"/>
      <c r="J136" s="41"/>
      <c r="K136" s="41"/>
      <c r="L136" s="45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162</v>
      </c>
      <c r="AU136" s="18" t="s">
        <v>87</v>
      </c>
    </row>
    <row r="137" s="14" customFormat="1">
      <c r="A137" s="14"/>
      <c r="B137" s="255"/>
      <c r="C137" s="256"/>
      <c r="D137" s="240" t="s">
        <v>163</v>
      </c>
      <c r="E137" s="257" t="s">
        <v>1</v>
      </c>
      <c r="F137" s="258" t="s">
        <v>287</v>
      </c>
      <c r="G137" s="256"/>
      <c r="H137" s="259">
        <v>15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163</v>
      </c>
      <c r="AU137" s="265" t="s">
        <v>87</v>
      </c>
      <c r="AV137" s="14" t="s">
        <v>87</v>
      </c>
      <c r="AW137" s="14" t="s">
        <v>33</v>
      </c>
      <c r="AX137" s="14" t="s">
        <v>85</v>
      </c>
      <c r="AY137" s="265" t="s">
        <v>149</v>
      </c>
    </row>
    <row r="138" s="2" customFormat="1" ht="16.5" customHeight="1">
      <c r="A138" s="39"/>
      <c r="B138" s="40"/>
      <c r="C138" s="227" t="s">
        <v>171</v>
      </c>
      <c r="D138" s="227" t="s">
        <v>155</v>
      </c>
      <c r="E138" s="228" t="s">
        <v>288</v>
      </c>
      <c r="F138" s="229" t="s">
        <v>289</v>
      </c>
      <c r="G138" s="230" t="s">
        <v>284</v>
      </c>
      <c r="H138" s="231">
        <v>2</v>
      </c>
      <c r="I138" s="232"/>
      <c r="J138" s="233">
        <f>ROUND(I138*H138,2)</f>
        <v>0</v>
      </c>
      <c r="K138" s="229" t="s">
        <v>159</v>
      </c>
      <c r="L138" s="45"/>
      <c r="M138" s="234" t="s">
        <v>1</v>
      </c>
      <c r="N138" s="235" t="s">
        <v>42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148</v>
      </c>
      <c r="AT138" s="238" t="s">
        <v>155</v>
      </c>
      <c r="AU138" s="238" t="s">
        <v>87</v>
      </c>
      <c r="AY138" s="18" t="s">
        <v>149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85</v>
      </c>
      <c r="BK138" s="239">
        <f>ROUND(I138*H138,2)</f>
        <v>0</v>
      </c>
      <c r="BL138" s="18" t="s">
        <v>148</v>
      </c>
      <c r="BM138" s="238" t="s">
        <v>290</v>
      </c>
    </row>
    <row r="139" s="2" customFormat="1">
      <c r="A139" s="39"/>
      <c r="B139" s="40"/>
      <c r="C139" s="41"/>
      <c r="D139" s="240" t="s">
        <v>162</v>
      </c>
      <c r="E139" s="41"/>
      <c r="F139" s="241" t="s">
        <v>291</v>
      </c>
      <c r="G139" s="41"/>
      <c r="H139" s="41"/>
      <c r="I139" s="242"/>
      <c r="J139" s="41"/>
      <c r="K139" s="41"/>
      <c r="L139" s="45"/>
      <c r="M139" s="243"/>
      <c r="N139" s="244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162</v>
      </c>
      <c r="AU139" s="18" t="s">
        <v>87</v>
      </c>
    </row>
    <row r="140" s="14" customFormat="1">
      <c r="A140" s="14"/>
      <c r="B140" s="255"/>
      <c r="C140" s="256"/>
      <c r="D140" s="240" t="s">
        <v>163</v>
      </c>
      <c r="E140" s="257" t="s">
        <v>1</v>
      </c>
      <c r="F140" s="258" t="s">
        <v>292</v>
      </c>
      <c r="G140" s="256"/>
      <c r="H140" s="259">
        <v>2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163</v>
      </c>
      <c r="AU140" s="265" t="s">
        <v>87</v>
      </c>
      <c r="AV140" s="14" t="s">
        <v>87</v>
      </c>
      <c r="AW140" s="14" t="s">
        <v>33</v>
      </c>
      <c r="AX140" s="14" t="s">
        <v>85</v>
      </c>
      <c r="AY140" s="265" t="s">
        <v>149</v>
      </c>
    </row>
    <row r="141" s="2" customFormat="1" ht="16.5" customHeight="1">
      <c r="A141" s="39"/>
      <c r="B141" s="40"/>
      <c r="C141" s="227" t="s">
        <v>148</v>
      </c>
      <c r="D141" s="227" t="s">
        <v>155</v>
      </c>
      <c r="E141" s="228" t="s">
        <v>293</v>
      </c>
      <c r="F141" s="229" t="s">
        <v>294</v>
      </c>
      <c r="G141" s="230" t="s">
        <v>284</v>
      </c>
      <c r="H141" s="231">
        <v>17</v>
      </c>
      <c r="I141" s="232"/>
      <c r="J141" s="233">
        <f>ROUND(I141*H141,2)</f>
        <v>0</v>
      </c>
      <c r="K141" s="229" t="s">
        <v>159</v>
      </c>
      <c r="L141" s="45"/>
      <c r="M141" s="234" t="s">
        <v>1</v>
      </c>
      <c r="N141" s="235" t="s">
        <v>42</v>
      </c>
      <c r="O141" s="92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148</v>
      </c>
      <c r="AT141" s="238" t="s">
        <v>155</v>
      </c>
      <c r="AU141" s="238" t="s">
        <v>87</v>
      </c>
      <c r="AY141" s="18" t="s">
        <v>149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148</v>
      </c>
      <c r="BM141" s="238" t="s">
        <v>295</v>
      </c>
    </row>
    <row r="142" s="2" customFormat="1">
      <c r="A142" s="39"/>
      <c r="B142" s="40"/>
      <c r="C142" s="41"/>
      <c r="D142" s="240" t="s">
        <v>162</v>
      </c>
      <c r="E142" s="41"/>
      <c r="F142" s="241" t="s">
        <v>296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162</v>
      </c>
      <c r="AU142" s="18" t="s">
        <v>87</v>
      </c>
    </row>
    <row r="143" s="14" customFormat="1">
      <c r="A143" s="14"/>
      <c r="B143" s="255"/>
      <c r="C143" s="256"/>
      <c r="D143" s="240" t="s">
        <v>163</v>
      </c>
      <c r="E143" s="257" t="s">
        <v>1</v>
      </c>
      <c r="F143" s="258" t="s">
        <v>297</v>
      </c>
      <c r="G143" s="256"/>
      <c r="H143" s="259">
        <v>17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5" t="s">
        <v>163</v>
      </c>
      <c r="AU143" s="265" t="s">
        <v>87</v>
      </c>
      <c r="AV143" s="14" t="s">
        <v>87</v>
      </c>
      <c r="AW143" s="14" t="s">
        <v>33</v>
      </c>
      <c r="AX143" s="14" t="s">
        <v>85</v>
      </c>
      <c r="AY143" s="265" t="s">
        <v>149</v>
      </c>
    </row>
    <row r="144" s="2" customFormat="1" ht="16.5" customHeight="1">
      <c r="A144" s="39"/>
      <c r="B144" s="40"/>
      <c r="C144" s="227" t="s">
        <v>152</v>
      </c>
      <c r="D144" s="227" t="s">
        <v>155</v>
      </c>
      <c r="E144" s="228" t="s">
        <v>298</v>
      </c>
      <c r="F144" s="229" t="s">
        <v>299</v>
      </c>
      <c r="G144" s="230" t="s">
        <v>278</v>
      </c>
      <c r="H144" s="231">
        <v>606.60000000000002</v>
      </c>
      <c r="I144" s="232"/>
      <c r="J144" s="233">
        <f>ROUND(I144*H144,2)</f>
        <v>0</v>
      </c>
      <c r="K144" s="229" t="s">
        <v>159</v>
      </c>
      <c r="L144" s="45"/>
      <c r="M144" s="234" t="s">
        <v>1</v>
      </c>
      <c r="N144" s="235" t="s">
        <v>42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148</v>
      </c>
      <c r="AT144" s="238" t="s">
        <v>155</v>
      </c>
      <c r="AU144" s="238" t="s">
        <v>87</v>
      </c>
      <c r="AY144" s="18" t="s">
        <v>149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85</v>
      </c>
      <c r="BK144" s="239">
        <f>ROUND(I144*H144,2)</f>
        <v>0</v>
      </c>
      <c r="BL144" s="18" t="s">
        <v>148</v>
      </c>
      <c r="BM144" s="238" t="s">
        <v>300</v>
      </c>
    </row>
    <row r="145" s="2" customFormat="1">
      <c r="A145" s="39"/>
      <c r="B145" s="40"/>
      <c r="C145" s="41"/>
      <c r="D145" s="240" t="s">
        <v>162</v>
      </c>
      <c r="E145" s="41"/>
      <c r="F145" s="241" t="s">
        <v>301</v>
      </c>
      <c r="G145" s="41"/>
      <c r="H145" s="41"/>
      <c r="I145" s="242"/>
      <c r="J145" s="41"/>
      <c r="K145" s="41"/>
      <c r="L145" s="45"/>
      <c r="M145" s="243"/>
      <c r="N145" s="24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162</v>
      </c>
      <c r="AU145" s="18" t="s">
        <v>87</v>
      </c>
    </row>
    <row r="146" s="14" customFormat="1">
      <c r="A146" s="14"/>
      <c r="B146" s="255"/>
      <c r="C146" s="256"/>
      <c r="D146" s="240" t="s">
        <v>163</v>
      </c>
      <c r="E146" s="257" t="s">
        <v>1</v>
      </c>
      <c r="F146" s="258" t="s">
        <v>302</v>
      </c>
      <c r="G146" s="256"/>
      <c r="H146" s="259">
        <v>606.60000000000002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163</v>
      </c>
      <c r="AU146" s="265" t="s">
        <v>87</v>
      </c>
      <c r="AV146" s="14" t="s">
        <v>87</v>
      </c>
      <c r="AW146" s="14" t="s">
        <v>33</v>
      </c>
      <c r="AX146" s="14" t="s">
        <v>85</v>
      </c>
      <c r="AY146" s="265" t="s">
        <v>149</v>
      </c>
    </row>
    <row r="147" s="2" customFormat="1" ht="16.5" customHeight="1">
      <c r="A147" s="39"/>
      <c r="B147" s="40"/>
      <c r="C147" s="227" t="s">
        <v>188</v>
      </c>
      <c r="D147" s="227" t="s">
        <v>155</v>
      </c>
      <c r="E147" s="228" t="s">
        <v>303</v>
      </c>
      <c r="F147" s="229" t="s">
        <v>304</v>
      </c>
      <c r="G147" s="230" t="s">
        <v>284</v>
      </c>
      <c r="H147" s="231">
        <v>15</v>
      </c>
      <c r="I147" s="232"/>
      <c r="J147" s="233">
        <f>ROUND(I147*H147,2)</f>
        <v>0</v>
      </c>
      <c r="K147" s="229" t="s">
        <v>159</v>
      </c>
      <c r="L147" s="45"/>
      <c r="M147" s="234" t="s">
        <v>1</v>
      </c>
      <c r="N147" s="235" t="s">
        <v>42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148</v>
      </c>
      <c r="AT147" s="238" t="s">
        <v>155</v>
      </c>
      <c r="AU147" s="238" t="s">
        <v>87</v>
      </c>
      <c r="AY147" s="18" t="s">
        <v>149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148</v>
      </c>
      <c r="BM147" s="238" t="s">
        <v>305</v>
      </c>
    </row>
    <row r="148" s="2" customFormat="1">
      <c r="A148" s="39"/>
      <c r="B148" s="40"/>
      <c r="C148" s="41"/>
      <c r="D148" s="240" t="s">
        <v>162</v>
      </c>
      <c r="E148" s="41"/>
      <c r="F148" s="241" t="s">
        <v>306</v>
      </c>
      <c r="G148" s="41"/>
      <c r="H148" s="41"/>
      <c r="I148" s="242"/>
      <c r="J148" s="41"/>
      <c r="K148" s="41"/>
      <c r="L148" s="45"/>
      <c r="M148" s="243"/>
      <c r="N148" s="244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162</v>
      </c>
      <c r="AU148" s="18" t="s">
        <v>87</v>
      </c>
    </row>
    <row r="149" s="14" customFormat="1">
      <c r="A149" s="14"/>
      <c r="B149" s="255"/>
      <c r="C149" s="256"/>
      <c r="D149" s="240" t="s">
        <v>163</v>
      </c>
      <c r="E149" s="257" t="s">
        <v>1</v>
      </c>
      <c r="F149" s="258" t="s">
        <v>307</v>
      </c>
      <c r="G149" s="256"/>
      <c r="H149" s="259">
        <v>15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5" t="s">
        <v>163</v>
      </c>
      <c r="AU149" s="265" t="s">
        <v>87</v>
      </c>
      <c r="AV149" s="14" t="s">
        <v>87</v>
      </c>
      <c r="AW149" s="14" t="s">
        <v>33</v>
      </c>
      <c r="AX149" s="14" t="s">
        <v>85</v>
      </c>
      <c r="AY149" s="265" t="s">
        <v>149</v>
      </c>
    </row>
    <row r="150" s="2" customFormat="1" ht="16.5" customHeight="1">
      <c r="A150" s="39"/>
      <c r="B150" s="40"/>
      <c r="C150" s="227" t="s">
        <v>193</v>
      </c>
      <c r="D150" s="227" t="s">
        <v>155</v>
      </c>
      <c r="E150" s="228" t="s">
        <v>308</v>
      </c>
      <c r="F150" s="229" t="s">
        <v>309</v>
      </c>
      <c r="G150" s="230" t="s">
        <v>284</v>
      </c>
      <c r="H150" s="231">
        <v>2</v>
      </c>
      <c r="I150" s="232"/>
      <c r="J150" s="233">
        <f>ROUND(I150*H150,2)</f>
        <v>0</v>
      </c>
      <c r="K150" s="229" t="s">
        <v>159</v>
      </c>
      <c r="L150" s="45"/>
      <c r="M150" s="234" t="s">
        <v>1</v>
      </c>
      <c r="N150" s="235" t="s">
        <v>42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148</v>
      </c>
      <c r="AT150" s="238" t="s">
        <v>155</v>
      </c>
      <c r="AU150" s="238" t="s">
        <v>87</v>
      </c>
      <c r="AY150" s="18" t="s">
        <v>149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85</v>
      </c>
      <c r="BK150" s="239">
        <f>ROUND(I150*H150,2)</f>
        <v>0</v>
      </c>
      <c r="BL150" s="18" t="s">
        <v>148</v>
      </c>
      <c r="BM150" s="238" t="s">
        <v>310</v>
      </c>
    </row>
    <row r="151" s="2" customFormat="1">
      <c r="A151" s="39"/>
      <c r="B151" s="40"/>
      <c r="C151" s="41"/>
      <c r="D151" s="240" t="s">
        <v>162</v>
      </c>
      <c r="E151" s="41"/>
      <c r="F151" s="241" t="s">
        <v>311</v>
      </c>
      <c r="G151" s="41"/>
      <c r="H151" s="41"/>
      <c r="I151" s="242"/>
      <c r="J151" s="41"/>
      <c r="K151" s="41"/>
      <c r="L151" s="45"/>
      <c r="M151" s="243"/>
      <c r="N151" s="244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162</v>
      </c>
      <c r="AU151" s="18" t="s">
        <v>87</v>
      </c>
    </row>
    <row r="152" s="14" customFormat="1">
      <c r="A152" s="14"/>
      <c r="B152" s="255"/>
      <c r="C152" s="256"/>
      <c r="D152" s="240" t="s">
        <v>163</v>
      </c>
      <c r="E152" s="257" t="s">
        <v>1</v>
      </c>
      <c r="F152" s="258" t="s">
        <v>312</v>
      </c>
      <c r="G152" s="256"/>
      <c r="H152" s="259">
        <v>2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163</v>
      </c>
      <c r="AU152" s="265" t="s">
        <v>87</v>
      </c>
      <c r="AV152" s="14" t="s">
        <v>87</v>
      </c>
      <c r="AW152" s="14" t="s">
        <v>33</v>
      </c>
      <c r="AX152" s="14" t="s">
        <v>85</v>
      </c>
      <c r="AY152" s="265" t="s">
        <v>149</v>
      </c>
    </row>
    <row r="153" s="2" customFormat="1" ht="16.5" customHeight="1">
      <c r="A153" s="39"/>
      <c r="B153" s="40"/>
      <c r="C153" s="227" t="s">
        <v>197</v>
      </c>
      <c r="D153" s="227" t="s">
        <v>155</v>
      </c>
      <c r="E153" s="228" t="s">
        <v>313</v>
      </c>
      <c r="F153" s="229" t="s">
        <v>314</v>
      </c>
      <c r="G153" s="230" t="s">
        <v>278</v>
      </c>
      <c r="H153" s="231">
        <v>4</v>
      </c>
      <c r="I153" s="232"/>
      <c r="J153" s="233">
        <f>ROUND(I153*H153,2)</f>
        <v>0</v>
      </c>
      <c r="K153" s="229" t="s">
        <v>159</v>
      </c>
      <c r="L153" s="45"/>
      <c r="M153" s="234" t="s">
        <v>1</v>
      </c>
      <c r="N153" s="235" t="s">
        <v>42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0.26000000000000001</v>
      </c>
      <c r="T153" s="237">
        <f>S153*H153</f>
        <v>1.04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148</v>
      </c>
      <c r="AT153" s="238" t="s">
        <v>155</v>
      </c>
      <c r="AU153" s="238" t="s">
        <v>87</v>
      </c>
      <c r="AY153" s="18" t="s">
        <v>149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85</v>
      </c>
      <c r="BK153" s="239">
        <f>ROUND(I153*H153,2)</f>
        <v>0</v>
      </c>
      <c r="BL153" s="18" t="s">
        <v>148</v>
      </c>
      <c r="BM153" s="238" t="s">
        <v>315</v>
      </c>
    </row>
    <row r="154" s="2" customFormat="1">
      <c r="A154" s="39"/>
      <c r="B154" s="40"/>
      <c r="C154" s="41"/>
      <c r="D154" s="240" t="s">
        <v>162</v>
      </c>
      <c r="E154" s="41"/>
      <c r="F154" s="241" t="s">
        <v>316</v>
      </c>
      <c r="G154" s="41"/>
      <c r="H154" s="41"/>
      <c r="I154" s="242"/>
      <c r="J154" s="41"/>
      <c r="K154" s="41"/>
      <c r="L154" s="45"/>
      <c r="M154" s="243"/>
      <c r="N154" s="244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162</v>
      </c>
      <c r="AU154" s="18" t="s">
        <v>87</v>
      </c>
    </row>
    <row r="155" s="14" customFormat="1">
      <c r="A155" s="14"/>
      <c r="B155" s="255"/>
      <c r="C155" s="256"/>
      <c r="D155" s="240" t="s">
        <v>163</v>
      </c>
      <c r="E155" s="257" t="s">
        <v>1</v>
      </c>
      <c r="F155" s="258" t="s">
        <v>317</v>
      </c>
      <c r="G155" s="256"/>
      <c r="H155" s="259">
        <v>3.5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5" t="s">
        <v>163</v>
      </c>
      <c r="AU155" s="265" t="s">
        <v>87</v>
      </c>
      <c r="AV155" s="14" t="s">
        <v>87</v>
      </c>
      <c r="AW155" s="14" t="s">
        <v>33</v>
      </c>
      <c r="AX155" s="14" t="s">
        <v>77</v>
      </c>
      <c r="AY155" s="265" t="s">
        <v>149</v>
      </c>
    </row>
    <row r="156" s="14" customFormat="1">
      <c r="A156" s="14"/>
      <c r="B156" s="255"/>
      <c r="C156" s="256"/>
      <c r="D156" s="240" t="s">
        <v>163</v>
      </c>
      <c r="E156" s="257" t="s">
        <v>1</v>
      </c>
      <c r="F156" s="258" t="s">
        <v>318</v>
      </c>
      <c r="G156" s="256"/>
      <c r="H156" s="259">
        <v>0.5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5" t="s">
        <v>163</v>
      </c>
      <c r="AU156" s="265" t="s">
        <v>87</v>
      </c>
      <c r="AV156" s="14" t="s">
        <v>87</v>
      </c>
      <c r="AW156" s="14" t="s">
        <v>33</v>
      </c>
      <c r="AX156" s="14" t="s">
        <v>77</v>
      </c>
      <c r="AY156" s="265" t="s">
        <v>149</v>
      </c>
    </row>
    <row r="157" s="15" customFormat="1">
      <c r="A157" s="15"/>
      <c r="B157" s="269"/>
      <c r="C157" s="270"/>
      <c r="D157" s="240" t="s">
        <v>163</v>
      </c>
      <c r="E157" s="271" t="s">
        <v>1</v>
      </c>
      <c r="F157" s="272" t="s">
        <v>319</v>
      </c>
      <c r="G157" s="270"/>
      <c r="H157" s="273">
        <v>4</v>
      </c>
      <c r="I157" s="274"/>
      <c r="J157" s="270"/>
      <c r="K157" s="270"/>
      <c r="L157" s="275"/>
      <c r="M157" s="276"/>
      <c r="N157" s="277"/>
      <c r="O157" s="277"/>
      <c r="P157" s="277"/>
      <c r="Q157" s="277"/>
      <c r="R157" s="277"/>
      <c r="S157" s="277"/>
      <c r="T157" s="27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9" t="s">
        <v>163</v>
      </c>
      <c r="AU157" s="279" t="s">
        <v>87</v>
      </c>
      <c r="AV157" s="15" t="s">
        <v>148</v>
      </c>
      <c r="AW157" s="15" t="s">
        <v>33</v>
      </c>
      <c r="AX157" s="15" t="s">
        <v>85</v>
      </c>
      <c r="AY157" s="279" t="s">
        <v>149</v>
      </c>
    </row>
    <row r="158" s="2" customFormat="1" ht="21.75" customHeight="1">
      <c r="A158" s="39"/>
      <c r="B158" s="40"/>
      <c r="C158" s="227" t="s">
        <v>203</v>
      </c>
      <c r="D158" s="227" t="s">
        <v>155</v>
      </c>
      <c r="E158" s="228" t="s">
        <v>320</v>
      </c>
      <c r="F158" s="229" t="s">
        <v>321</v>
      </c>
      <c r="G158" s="230" t="s">
        <v>278</v>
      </c>
      <c r="H158" s="231">
        <v>24.5</v>
      </c>
      <c r="I158" s="232"/>
      <c r="J158" s="233">
        <f>ROUND(I158*H158,2)</f>
        <v>0</v>
      </c>
      <c r="K158" s="229" t="s">
        <v>159</v>
      </c>
      <c r="L158" s="45"/>
      <c r="M158" s="234" t="s">
        <v>1</v>
      </c>
      <c r="N158" s="235" t="s">
        <v>42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0.255</v>
      </c>
      <c r="T158" s="237">
        <f>S158*H158</f>
        <v>6.2475000000000005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148</v>
      </c>
      <c r="AT158" s="238" t="s">
        <v>155</v>
      </c>
      <c r="AU158" s="238" t="s">
        <v>87</v>
      </c>
      <c r="AY158" s="18" t="s">
        <v>149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148</v>
      </c>
      <c r="BM158" s="238" t="s">
        <v>322</v>
      </c>
    </row>
    <row r="159" s="2" customFormat="1">
      <c r="A159" s="39"/>
      <c r="B159" s="40"/>
      <c r="C159" s="41"/>
      <c r="D159" s="240" t="s">
        <v>162</v>
      </c>
      <c r="E159" s="41"/>
      <c r="F159" s="241" t="s">
        <v>323</v>
      </c>
      <c r="G159" s="41"/>
      <c r="H159" s="41"/>
      <c r="I159" s="242"/>
      <c r="J159" s="41"/>
      <c r="K159" s="41"/>
      <c r="L159" s="45"/>
      <c r="M159" s="243"/>
      <c r="N159" s="24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162</v>
      </c>
      <c r="AU159" s="18" t="s">
        <v>87</v>
      </c>
    </row>
    <row r="160" s="14" customFormat="1">
      <c r="A160" s="14"/>
      <c r="B160" s="255"/>
      <c r="C160" s="256"/>
      <c r="D160" s="240" t="s">
        <v>163</v>
      </c>
      <c r="E160" s="257" t="s">
        <v>1</v>
      </c>
      <c r="F160" s="258" t="s">
        <v>324</v>
      </c>
      <c r="G160" s="256"/>
      <c r="H160" s="259">
        <v>20.199999999999999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163</v>
      </c>
      <c r="AU160" s="265" t="s">
        <v>87</v>
      </c>
      <c r="AV160" s="14" t="s">
        <v>87</v>
      </c>
      <c r="AW160" s="14" t="s">
        <v>33</v>
      </c>
      <c r="AX160" s="14" t="s">
        <v>77</v>
      </c>
      <c r="AY160" s="265" t="s">
        <v>149</v>
      </c>
    </row>
    <row r="161" s="14" customFormat="1">
      <c r="A161" s="14"/>
      <c r="B161" s="255"/>
      <c r="C161" s="256"/>
      <c r="D161" s="240" t="s">
        <v>163</v>
      </c>
      <c r="E161" s="257" t="s">
        <v>1</v>
      </c>
      <c r="F161" s="258" t="s">
        <v>325</v>
      </c>
      <c r="G161" s="256"/>
      <c r="H161" s="259">
        <v>4.2999999999999998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5" t="s">
        <v>163</v>
      </c>
      <c r="AU161" s="265" t="s">
        <v>87</v>
      </c>
      <c r="AV161" s="14" t="s">
        <v>87</v>
      </c>
      <c r="AW161" s="14" t="s">
        <v>33</v>
      </c>
      <c r="AX161" s="14" t="s">
        <v>77</v>
      </c>
      <c r="AY161" s="265" t="s">
        <v>149</v>
      </c>
    </row>
    <row r="162" s="15" customFormat="1">
      <c r="A162" s="15"/>
      <c r="B162" s="269"/>
      <c r="C162" s="270"/>
      <c r="D162" s="240" t="s">
        <v>163</v>
      </c>
      <c r="E162" s="271" t="s">
        <v>1</v>
      </c>
      <c r="F162" s="272" t="s">
        <v>319</v>
      </c>
      <c r="G162" s="270"/>
      <c r="H162" s="273">
        <v>24.5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9" t="s">
        <v>163</v>
      </c>
      <c r="AU162" s="279" t="s">
        <v>87</v>
      </c>
      <c r="AV162" s="15" t="s">
        <v>148</v>
      </c>
      <c r="AW162" s="15" t="s">
        <v>33</v>
      </c>
      <c r="AX162" s="15" t="s">
        <v>85</v>
      </c>
      <c r="AY162" s="279" t="s">
        <v>149</v>
      </c>
    </row>
    <row r="163" s="2" customFormat="1" ht="16.5" customHeight="1">
      <c r="A163" s="39"/>
      <c r="B163" s="40"/>
      <c r="C163" s="227" t="s">
        <v>209</v>
      </c>
      <c r="D163" s="227" t="s">
        <v>155</v>
      </c>
      <c r="E163" s="228" t="s">
        <v>326</v>
      </c>
      <c r="F163" s="229" t="s">
        <v>327</v>
      </c>
      <c r="G163" s="230" t="s">
        <v>278</v>
      </c>
      <c r="H163" s="231">
        <v>64.799999999999997</v>
      </c>
      <c r="I163" s="232"/>
      <c r="J163" s="233">
        <f>ROUND(I163*H163,2)</f>
        <v>0</v>
      </c>
      <c r="K163" s="229" t="s">
        <v>159</v>
      </c>
      <c r="L163" s="45"/>
      <c r="M163" s="234" t="s">
        <v>1</v>
      </c>
      <c r="N163" s="235" t="s">
        <v>42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0.23499999999999999</v>
      </c>
      <c r="T163" s="237">
        <f>S163*H163</f>
        <v>15.227999999999998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148</v>
      </c>
      <c r="AT163" s="238" t="s">
        <v>155</v>
      </c>
      <c r="AU163" s="238" t="s">
        <v>87</v>
      </c>
      <c r="AY163" s="18" t="s">
        <v>149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148</v>
      </c>
      <c r="BM163" s="238" t="s">
        <v>328</v>
      </c>
    </row>
    <row r="164" s="2" customFormat="1">
      <c r="A164" s="39"/>
      <c r="B164" s="40"/>
      <c r="C164" s="41"/>
      <c r="D164" s="240" t="s">
        <v>162</v>
      </c>
      <c r="E164" s="41"/>
      <c r="F164" s="241" t="s">
        <v>329</v>
      </c>
      <c r="G164" s="41"/>
      <c r="H164" s="41"/>
      <c r="I164" s="242"/>
      <c r="J164" s="41"/>
      <c r="K164" s="41"/>
      <c r="L164" s="45"/>
      <c r="M164" s="243"/>
      <c r="N164" s="24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162</v>
      </c>
      <c r="AU164" s="18" t="s">
        <v>87</v>
      </c>
    </row>
    <row r="165" s="14" customFormat="1">
      <c r="A165" s="14"/>
      <c r="B165" s="255"/>
      <c r="C165" s="256"/>
      <c r="D165" s="240" t="s">
        <v>163</v>
      </c>
      <c r="E165" s="257" t="s">
        <v>1</v>
      </c>
      <c r="F165" s="258" t="s">
        <v>330</v>
      </c>
      <c r="G165" s="256"/>
      <c r="H165" s="259">
        <v>64.799999999999997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5" t="s">
        <v>163</v>
      </c>
      <c r="AU165" s="265" t="s">
        <v>87</v>
      </c>
      <c r="AV165" s="14" t="s">
        <v>87</v>
      </c>
      <c r="AW165" s="14" t="s">
        <v>33</v>
      </c>
      <c r="AX165" s="14" t="s">
        <v>85</v>
      </c>
      <c r="AY165" s="265" t="s">
        <v>149</v>
      </c>
    </row>
    <row r="166" s="13" customFormat="1">
      <c r="A166" s="13"/>
      <c r="B166" s="245"/>
      <c r="C166" s="246"/>
      <c r="D166" s="240" t="s">
        <v>163</v>
      </c>
      <c r="E166" s="247" t="s">
        <v>1</v>
      </c>
      <c r="F166" s="248" t="s">
        <v>331</v>
      </c>
      <c r="G166" s="246"/>
      <c r="H166" s="247" t="s">
        <v>1</v>
      </c>
      <c r="I166" s="249"/>
      <c r="J166" s="246"/>
      <c r="K166" s="246"/>
      <c r="L166" s="250"/>
      <c r="M166" s="251"/>
      <c r="N166" s="252"/>
      <c r="O166" s="252"/>
      <c r="P166" s="252"/>
      <c r="Q166" s="252"/>
      <c r="R166" s="252"/>
      <c r="S166" s="252"/>
      <c r="T166" s="25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4" t="s">
        <v>163</v>
      </c>
      <c r="AU166" s="254" t="s">
        <v>87</v>
      </c>
      <c r="AV166" s="13" t="s">
        <v>85</v>
      </c>
      <c r="AW166" s="13" t="s">
        <v>33</v>
      </c>
      <c r="AX166" s="13" t="s">
        <v>77</v>
      </c>
      <c r="AY166" s="254" t="s">
        <v>149</v>
      </c>
    </row>
    <row r="167" s="2" customFormat="1" ht="16.5" customHeight="1">
      <c r="A167" s="39"/>
      <c r="B167" s="40"/>
      <c r="C167" s="227" t="s">
        <v>214</v>
      </c>
      <c r="D167" s="227" t="s">
        <v>155</v>
      </c>
      <c r="E167" s="228" t="s">
        <v>332</v>
      </c>
      <c r="F167" s="229" t="s">
        <v>333</v>
      </c>
      <c r="G167" s="230" t="s">
        <v>278</v>
      </c>
      <c r="H167" s="231">
        <v>0.56999999999999995</v>
      </c>
      <c r="I167" s="232"/>
      <c r="J167" s="233">
        <f>ROUND(I167*H167,2)</f>
        <v>0</v>
      </c>
      <c r="K167" s="229" t="s">
        <v>159</v>
      </c>
      <c r="L167" s="45"/>
      <c r="M167" s="234" t="s">
        <v>1</v>
      </c>
      <c r="N167" s="235" t="s">
        <v>42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0.32000000000000001</v>
      </c>
      <c r="T167" s="237">
        <f>S167*H167</f>
        <v>0.18239999999999998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148</v>
      </c>
      <c r="AT167" s="238" t="s">
        <v>155</v>
      </c>
      <c r="AU167" s="238" t="s">
        <v>87</v>
      </c>
      <c r="AY167" s="18" t="s">
        <v>149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85</v>
      </c>
      <c r="BK167" s="239">
        <f>ROUND(I167*H167,2)</f>
        <v>0</v>
      </c>
      <c r="BL167" s="18" t="s">
        <v>148</v>
      </c>
      <c r="BM167" s="238" t="s">
        <v>334</v>
      </c>
    </row>
    <row r="168" s="2" customFormat="1">
      <c r="A168" s="39"/>
      <c r="B168" s="40"/>
      <c r="C168" s="41"/>
      <c r="D168" s="240" t="s">
        <v>162</v>
      </c>
      <c r="E168" s="41"/>
      <c r="F168" s="241" t="s">
        <v>335</v>
      </c>
      <c r="G168" s="41"/>
      <c r="H168" s="41"/>
      <c r="I168" s="242"/>
      <c r="J168" s="41"/>
      <c r="K168" s="41"/>
      <c r="L168" s="45"/>
      <c r="M168" s="243"/>
      <c r="N168" s="244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162</v>
      </c>
      <c r="AU168" s="18" t="s">
        <v>87</v>
      </c>
    </row>
    <row r="169" s="14" customFormat="1">
      <c r="A169" s="14"/>
      <c r="B169" s="255"/>
      <c r="C169" s="256"/>
      <c r="D169" s="240" t="s">
        <v>163</v>
      </c>
      <c r="E169" s="257" t="s">
        <v>1</v>
      </c>
      <c r="F169" s="258" t="s">
        <v>336</v>
      </c>
      <c r="G169" s="256"/>
      <c r="H169" s="259">
        <v>0.56999999999999995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163</v>
      </c>
      <c r="AU169" s="265" t="s">
        <v>87</v>
      </c>
      <c r="AV169" s="14" t="s">
        <v>87</v>
      </c>
      <c r="AW169" s="14" t="s">
        <v>33</v>
      </c>
      <c r="AX169" s="14" t="s">
        <v>85</v>
      </c>
      <c r="AY169" s="265" t="s">
        <v>149</v>
      </c>
    </row>
    <row r="170" s="13" customFormat="1">
      <c r="A170" s="13"/>
      <c r="B170" s="245"/>
      <c r="C170" s="246"/>
      <c r="D170" s="240" t="s">
        <v>163</v>
      </c>
      <c r="E170" s="247" t="s">
        <v>1</v>
      </c>
      <c r="F170" s="248" t="s">
        <v>337</v>
      </c>
      <c r="G170" s="246"/>
      <c r="H170" s="247" t="s">
        <v>1</v>
      </c>
      <c r="I170" s="249"/>
      <c r="J170" s="246"/>
      <c r="K170" s="246"/>
      <c r="L170" s="250"/>
      <c r="M170" s="251"/>
      <c r="N170" s="252"/>
      <c r="O170" s="252"/>
      <c r="P170" s="252"/>
      <c r="Q170" s="252"/>
      <c r="R170" s="252"/>
      <c r="S170" s="252"/>
      <c r="T170" s="25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4" t="s">
        <v>163</v>
      </c>
      <c r="AU170" s="254" t="s">
        <v>87</v>
      </c>
      <c r="AV170" s="13" t="s">
        <v>85</v>
      </c>
      <c r="AW170" s="13" t="s">
        <v>33</v>
      </c>
      <c r="AX170" s="13" t="s">
        <v>77</v>
      </c>
      <c r="AY170" s="254" t="s">
        <v>149</v>
      </c>
    </row>
    <row r="171" s="2" customFormat="1" ht="16.5" customHeight="1">
      <c r="A171" s="39"/>
      <c r="B171" s="40"/>
      <c r="C171" s="227" t="s">
        <v>222</v>
      </c>
      <c r="D171" s="227" t="s">
        <v>155</v>
      </c>
      <c r="E171" s="228" t="s">
        <v>338</v>
      </c>
      <c r="F171" s="229" t="s">
        <v>339</v>
      </c>
      <c r="G171" s="230" t="s">
        <v>278</v>
      </c>
      <c r="H171" s="231">
        <v>9</v>
      </c>
      <c r="I171" s="232"/>
      <c r="J171" s="233">
        <f>ROUND(I171*H171,2)</f>
        <v>0</v>
      </c>
      <c r="K171" s="229" t="s">
        <v>159</v>
      </c>
      <c r="L171" s="45"/>
      <c r="M171" s="234" t="s">
        <v>1</v>
      </c>
      <c r="N171" s="235" t="s">
        <v>42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0.40000000000000002</v>
      </c>
      <c r="T171" s="237">
        <f>S171*H171</f>
        <v>3.6000000000000001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148</v>
      </c>
      <c r="AT171" s="238" t="s">
        <v>155</v>
      </c>
      <c r="AU171" s="238" t="s">
        <v>87</v>
      </c>
      <c r="AY171" s="18" t="s">
        <v>149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85</v>
      </c>
      <c r="BK171" s="239">
        <f>ROUND(I171*H171,2)</f>
        <v>0</v>
      </c>
      <c r="BL171" s="18" t="s">
        <v>148</v>
      </c>
      <c r="BM171" s="238" t="s">
        <v>340</v>
      </c>
    </row>
    <row r="172" s="2" customFormat="1">
      <c r="A172" s="39"/>
      <c r="B172" s="40"/>
      <c r="C172" s="41"/>
      <c r="D172" s="240" t="s">
        <v>162</v>
      </c>
      <c r="E172" s="41"/>
      <c r="F172" s="241" t="s">
        <v>341</v>
      </c>
      <c r="G172" s="41"/>
      <c r="H172" s="41"/>
      <c r="I172" s="242"/>
      <c r="J172" s="41"/>
      <c r="K172" s="41"/>
      <c r="L172" s="45"/>
      <c r="M172" s="243"/>
      <c r="N172" s="24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162</v>
      </c>
      <c r="AU172" s="18" t="s">
        <v>87</v>
      </c>
    </row>
    <row r="173" s="14" customFormat="1">
      <c r="A173" s="14"/>
      <c r="B173" s="255"/>
      <c r="C173" s="256"/>
      <c r="D173" s="240" t="s">
        <v>163</v>
      </c>
      <c r="E173" s="257" t="s">
        <v>1</v>
      </c>
      <c r="F173" s="258" t="s">
        <v>342</v>
      </c>
      <c r="G173" s="256"/>
      <c r="H173" s="259">
        <v>9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5" t="s">
        <v>163</v>
      </c>
      <c r="AU173" s="265" t="s">
        <v>87</v>
      </c>
      <c r="AV173" s="14" t="s">
        <v>87</v>
      </c>
      <c r="AW173" s="14" t="s">
        <v>33</v>
      </c>
      <c r="AX173" s="14" t="s">
        <v>85</v>
      </c>
      <c r="AY173" s="265" t="s">
        <v>149</v>
      </c>
    </row>
    <row r="174" s="2" customFormat="1" ht="16.5" customHeight="1">
      <c r="A174" s="39"/>
      <c r="B174" s="40"/>
      <c r="C174" s="227" t="s">
        <v>229</v>
      </c>
      <c r="D174" s="227" t="s">
        <v>155</v>
      </c>
      <c r="E174" s="228" t="s">
        <v>343</v>
      </c>
      <c r="F174" s="229" t="s">
        <v>344</v>
      </c>
      <c r="G174" s="230" t="s">
        <v>278</v>
      </c>
      <c r="H174" s="231">
        <v>46</v>
      </c>
      <c r="I174" s="232"/>
      <c r="J174" s="233">
        <f>ROUND(I174*H174,2)</f>
        <v>0</v>
      </c>
      <c r="K174" s="229" t="s">
        <v>159</v>
      </c>
      <c r="L174" s="45"/>
      <c r="M174" s="234" t="s">
        <v>1</v>
      </c>
      <c r="N174" s="235" t="s">
        <v>42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0.23999999999999999</v>
      </c>
      <c r="T174" s="237">
        <f>S174*H174</f>
        <v>11.039999999999999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148</v>
      </c>
      <c r="AT174" s="238" t="s">
        <v>155</v>
      </c>
      <c r="AU174" s="238" t="s">
        <v>87</v>
      </c>
      <c r="AY174" s="18" t="s">
        <v>149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85</v>
      </c>
      <c r="BK174" s="239">
        <f>ROUND(I174*H174,2)</f>
        <v>0</v>
      </c>
      <c r="BL174" s="18" t="s">
        <v>148</v>
      </c>
      <c r="BM174" s="238" t="s">
        <v>345</v>
      </c>
    </row>
    <row r="175" s="2" customFormat="1">
      <c r="A175" s="39"/>
      <c r="B175" s="40"/>
      <c r="C175" s="41"/>
      <c r="D175" s="240" t="s">
        <v>162</v>
      </c>
      <c r="E175" s="41"/>
      <c r="F175" s="241" t="s">
        <v>346</v>
      </c>
      <c r="G175" s="41"/>
      <c r="H175" s="41"/>
      <c r="I175" s="242"/>
      <c r="J175" s="41"/>
      <c r="K175" s="41"/>
      <c r="L175" s="45"/>
      <c r="M175" s="243"/>
      <c r="N175" s="244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162</v>
      </c>
      <c r="AU175" s="18" t="s">
        <v>87</v>
      </c>
    </row>
    <row r="176" s="14" customFormat="1">
      <c r="A176" s="14"/>
      <c r="B176" s="255"/>
      <c r="C176" s="256"/>
      <c r="D176" s="240" t="s">
        <v>163</v>
      </c>
      <c r="E176" s="257" t="s">
        <v>1</v>
      </c>
      <c r="F176" s="258" t="s">
        <v>347</v>
      </c>
      <c r="G176" s="256"/>
      <c r="H176" s="259">
        <v>46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5" t="s">
        <v>163</v>
      </c>
      <c r="AU176" s="265" t="s">
        <v>87</v>
      </c>
      <c r="AV176" s="14" t="s">
        <v>87</v>
      </c>
      <c r="AW176" s="14" t="s">
        <v>33</v>
      </c>
      <c r="AX176" s="14" t="s">
        <v>85</v>
      </c>
      <c r="AY176" s="265" t="s">
        <v>149</v>
      </c>
    </row>
    <row r="177" s="2" customFormat="1" ht="16.5" customHeight="1">
      <c r="A177" s="39"/>
      <c r="B177" s="40"/>
      <c r="C177" s="227" t="s">
        <v>236</v>
      </c>
      <c r="D177" s="227" t="s">
        <v>155</v>
      </c>
      <c r="E177" s="228" t="s">
        <v>348</v>
      </c>
      <c r="F177" s="229" t="s">
        <v>349</v>
      </c>
      <c r="G177" s="230" t="s">
        <v>278</v>
      </c>
      <c r="H177" s="231">
        <v>1669</v>
      </c>
      <c r="I177" s="232"/>
      <c r="J177" s="233">
        <f>ROUND(I177*H177,2)</f>
        <v>0</v>
      </c>
      <c r="K177" s="229" t="s">
        <v>159</v>
      </c>
      <c r="L177" s="45"/>
      <c r="M177" s="234" t="s">
        <v>1</v>
      </c>
      <c r="N177" s="235" t="s">
        <v>42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0.57999999999999996</v>
      </c>
      <c r="T177" s="237">
        <f>S177*H177</f>
        <v>968.01999999999998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148</v>
      </c>
      <c r="AT177" s="238" t="s">
        <v>155</v>
      </c>
      <c r="AU177" s="238" t="s">
        <v>87</v>
      </c>
      <c r="AY177" s="18" t="s">
        <v>149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85</v>
      </c>
      <c r="BK177" s="239">
        <f>ROUND(I177*H177,2)</f>
        <v>0</v>
      </c>
      <c r="BL177" s="18" t="s">
        <v>148</v>
      </c>
      <c r="BM177" s="238" t="s">
        <v>350</v>
      </c>
    </row>
    <row r="178" s="2" customFormat="1">
      <c r="A178" s="39"/>
      <c r="B178" s="40"/>
      <c r="C178" s="41"/>
      <c r="D178" s="240" t="s">
        <v>162</v>
      </c>
      <c r="E178" s="41"/>
      <c r="F178" s="241" t="s">
        <v>351</v>
      </c>
      <c r="G178" s="41"/>
      <c r="H178" s="41"/>
      <c r="I178" s="242"/>
      <c r="J178" s="41"/>
      <c r="K178" s="41"/>
      <c r="L178" s="45"/>
      <c r="M178" s="243"/>
      <c r="N178" s="244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162</v>
      </c>
      <c r="AU178" s="18" t="s">
        <v>87</v>
      </c>
    </row>
    <row r="179" s="14" customFormat="1">
      <c r="A179" s="14"/>
      <c r="B179" s="255"/>
      <c r="C179" s="256"/>
      <c r="D179" s="240" t="s">
        <v>163</v>
      </c>
      <c r="E179" s="257" t="s">
        <v>1</v>
      </c>
      <c r="F179" s="258" t="s">
        <v>352</v>
      </c>
      <c r="G179" s="256"/>
      <c r="H179" s="259">
        <v>1669</v>
      </c>
      <c r="I179" s="260"/>
      <c r="J179" s="256"/>
      <c r="K179" s="256"/>
      <c r="L179" s="261"/>
      <c r="M179" s="262"/>
      <c r="N179" s="263"/>
      <c r="O179" s="263"/>
      <c r="P179" s="263"/>
      <c r="Q179" s="263"/>
      <c r="R179" s="263"/>
      <c r="S179" s="263"/>
      <c r="T179" s="26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5" t="s">
        <v>163</v>
      </c>
      <c r="AU179" s="265" t="s">
        <v>87</v>
      </c>
      <c r="AV179" s="14" t="s">
        <v>87</v>
      </c>
      <c r="AW179" s="14" t="s">
        <v>33</v>
      </c>
      <c r="AX179" s="14" t="s">
        <v>85</v>
      </c>
      <c r="AY179" s="265" t="s">
        <v>149</v>
      </c>
    </row>
    <row r="180" s="13" customFormat="1">
      <c r="A180" s="13"/>
      <c r="B180" s="245"/>
      <c r="C180" s="246"/>
      <c r="D180" s="240" t="s">
        <v>163</v>
      </c>
      <c r="E180" s="247" t="s">
        <v>1</v>
      </c>
      <c r="F180" s="248" t="s">
        <v>353</v>
      </c>
      <c r="G180" s="246"/>
      <c r="H180" s="247" t="s">
        <v>1</v>
      </c>
      <c r="I180" s="249"/>
      <c r="J180" s="246"/>
      <c r="K180" s="246"/>
      <c r="L180" s="250"/>
      <c r="M180" s="251"/>
      <c r="N180" s="252"/>
      <c r="O180" s="252"/>
      <c r="P180" s="252"/>
      <c r="Q180" s="252"/>
      <c r="R180" s="252"/>
      <c r="S180" s="252"/>
      <c r="T180" s="25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4" t="s">
        <v>163</v>
      </c>
      <c r="AU180" s="254" t="s">
        <v>87</v>
      </c>
      <c r="AV180" s="13" t="s">
        <v>85</v>
      </c>
      <c r="AW180" s="13" t="s">
        <v>33</v>
      </c>
      <c r="AX180" s="13" t="s">
        <v>77</v>
      </c>
      <c r="AY180" s="254" t="s">
        <v>149</v>
      </c>
    </row>
    <row r="181" s="2" customFormat="1" ht="16.5" customHeight="1">
      <c r="A181" s="39"/>
      <c r="B181" s="40"/>
      <c r="C181" s="227" t="s">
        <v>8</v>
      </c>
      <c r="D181" s="227" t="s">
        <v>155</v>
      </c>
      <c r="E181" s="228" t="s">
        <v>354</v>
      </c>
      <c r="F181" s="229" t="s">
        <v>355</v>
      </c>
      <c r="G181" s="230" t="s">
        <v>278</v>
      </c>
      <c r="H181" s="231">
        <v>144.30000000000001</v>
      </c>
      <c r="I181" s="232"/>
      <c r="J181" s="233">
        <f>ROUND(I181*H181,2)</f>
        <v>0</v>
      </c>
      <c r="K181" s="229" t="s">
        <v>159</v>
      </c>
      <c r="L181" s="45"/>
      <c r="M181" s="234" t="s">
        <v>1</v>
      </c>
      <c r="N181" s="235" t="s">
        <v>42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0.17000000000000001</v>
      </c>
      <c r="T181" s="237">
        <f>S181*H181</f>
        <v>24.531000000000002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148</v>
      </c>
      <c r="AT181" s="238" t="s">
        <v>155</v>
      </c>
      <c r="AU181" s="238" t="s">
        <v>87</v>
      </c>
      <c r="AY181" s="18" t="s">
        <v>149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148</v>
      </c>
      <c r="BM181" s="238" t="s">
        <v>356</v>
      </c>
    </row>
    <row r="182" s="2" customFormat="1">
      <c r="A182" s="39"/>
      <c r="B182" s="40"/>
      <c r="C182" s="41"/>
      <c r="D182" s="240" t="s">
        <v>162</v>
      </c>
      <c r="E182" s="41"/>
      <c r="F182" s="241" t="s">
        <v>357</v>
      </c>
      <c r="G182" s="41"/>
      <c r="H182" s="41"/>
      <c r="I182" s="242"/>
      <c r="J182" s="41"/>
      <c r="K182" s="41"/>
      <c r="L182" s="45"/>
      <c r="M182" s="243"/>
      <c r="N182" s="244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162</v>
      </c>
      <c r="AU182" s="18" t="s">
        <v>87</v>
      </c>
    </row>
    <row r="183" s="14" customFormat="1">
      <c r="A183" s="14"/>
      <c r="B183" s="255"/>
      <c r="C183" s="256"/>
      <c r="D183" s="240" t="s">
        <v>163</v>
      </c>
      <c r="E183" s="257" t="s">
        <v>1</v>
      </c>
      <c r="F183" s="258" t="s">
        <v>358</v>
      </c>
      <c r="G183" s="256"/>
      <c r="H183" s="259">
        <v>64.799999999999997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5" t="s">
        <v>163</v>
      </c>
      <c r="AU183" s="265" t="s">
        <v>87</v>
      </c>
      <c r="AV183" s="14" t="s">
        <v>87</v>
      </c>
      <c r="AW183" s="14" t="s">
        <v>33</v>
      </c>
      <c r="AX183" s="14" t="s">
        <v>77</v>
      </c>
      <c r="AY183" s="265" t="s">
        <v>149</v>
      </c>
    </row>
    <row r="184" s="14" customFormat="1">
      <c r="A184" s="14"/>
      <c r="B184" s="255"/>
      <c r="C184" s="256"/>
      <c r="D184" s="240" t="s">
        <v>163</v>
      </c>
      <c r="E184" s="257" t="s">
        <v>1</v>
      </c>
      <c r="F184" s="258" t="s">
        <v>359</v>
      </c>
      <c r="G184" s="256"/>
      <c r="H184" s="259">
        <v>20.199999999999999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5" t="s">
        <v>163</v>
      </c>
      <c r="AU184" s="265" t="s">
        <v>87</v>
      </c>
      <c r="AV184" s="14" t="s">
        <v>87</v>
      </c>
      <c r="AW184" s="14" t="s">
        <v>33</v>
      </c>
      <c r="AX184" s="14" t="s">
        <v>77</v>
      </c>
      <c r="AY184" s="265" t="s">
        <v>149</v>
      </c>
    </row>
    <row r="185" s="14" customFormat="1">
      <c r="A185" s="14"/>
      <c r="B185" s="255"/>
      <c r="C185" s="256"/>
      <c r="D185" s="240" t="s">
        <v>163</v>
      </c>
      <c r="E185" s="257" t="s">
        <v>1</v>
      </c>
      <c r="F185" s="258" t="s">
        <v>360</v>
      </c>
      <c r="G185" s="256"/>
      <c r="H185" s="259">
        <v>4.2999999999999998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5" t="s">
        <v>163</v>
      </c>
      <c r="AU185" s="265" t="s">
        <v>87</v>
      </c>
      <c r="AV185" s="14" t="s">
        <v>87</v>
      </c>
      <c r="AW185" s="14" t="s">
        <v>33</v>
      </c>
      <c r="AX185" s="14" t="s">
        <v>77</v>
      </c>
      <c r="AY185" s="265" t="s">
        <v>149</v>
      </c>
    </row>
    <row r="186" s="14" customFormat="1">
      <c r="A186" s="14"/>
      <c r="B186" s="255"/>
      <c r="C186" s="256"/>
      <c r="D186" s="240" t="s">
        <v>163</v>
      </c>
      <c r="E186" s="257" t="s">
        <v>1</v>
      </c>
      <c r="F186" s="258" t="s">
        <v>361</v>
      </c>
      <c r="G186" s="256"/>
      <c r="H186" s="259">
        <v>9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5" t="s">
        <v>163</v>
      </c>
      <c r="AU186" s="265" t="s">
        <v>87</v>
      </c>
      <c r="AV186" s="14" t="s">
        <v>87</v>
      </c>
      <c r="AW186" s="14" t="s">
        <v>33</v>
      </c>
      <c r="AX186" s="14" t="s">
        <v>77</v>
      </c>
      <c r="AY186" s="265" t="s">
        <v>149</v>
      </c>
    </row>
    <row r="187" s="14" customFormat="1">
      <c r="A187" s="14"/>
      <c r="B187" s="255"/>
      <c r="C187" s="256"/>
      <c r="D187" s="240" t="s">
        <v>163</v>
      </c>
      <c r="E187" s="257" t="s">
        <v>1</v>
      </c>
      <c r="F187" s="258" t="s">
        <v>362</v>
      </c>
      <c r="G187" s="256"/>
      <c r="H187" s="259">
        <v>46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5" t="s">
        <v>163</v>
      </c>
      <c r="AU187" s="265" t="s">
        <v>87</v>
      </c>
      <c r="AV187" s="14" t="s">
        <v>87</v>
      </c>
      <c r="AW187" s="14" t="s">
        <v>33</v>
      </c>
      <c r="AX187" s="14" t="s">
        <v>77</v>
      </c>
      <c r="AY187" s="265" t="s">
        <v>149</v>
      </c>
    </row>
    <row r="188" s="15" customFormat="1">
      <c r="A188" s="15"/>
      <c r="B188" s="269"/>
      <c r="C188" s="270"/>
      <c r="D188" s="240" t="s">
        <v>163</v>
      </c>
      <c r="E188" s="271" t="s">
        <v>1</v>
      </c>
      <c r="F188" s="272" t="s">
        <v>319</v>
      </c>
      <c r="G188" s="270"/>
      <c r="H188" s="273">
        <v>144.30000000000001</v>
      </c>
      <c r="I188" s="274"/>
      <c r="J188" s="270"/>
      <c r="K188" s="270"/>
      <c r="L188" s="275"/>
      <c r="M188" s="276"/>
      <c r="N188" s="277"/>
      <c r="O188" s="277"/>
      <c r="P188" s="277"/>
      <c r="Q188" s="277"/>
      <c r="R188" s="277"/>
      <c r="S188" s="277"/>
      <c r="T188" s="278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9" t="s">
        <v>163</v>
      </c>
      <c r="AU188" s="279" t="s">
        <v>87</v>
      </c>
      <c r="AV188" s="15" t="s">
        <v>148</v>
      </c>
      <c r="AW188" s="15" t="s">
        <v>33</v>
      </c>
      <c r="AX188" s="15" t="s">
        <v>85</v>
      </c>
      <c r="AY188" s="279" t="s">
        <v>149</v>
      </c>
    </row>
    <row r="189" s="2" customFormat="1" ht="16.5" customHeight="1">
      <c r="A189" s="39"/>
      <c r="B189" s="40"/>
      <c r="C189" s="227" t="s">
        <v>248</v>
      </c>
      <c r="D189" s="227" t="s">
        <v>155</v>
      </c>
      <c r="E189" s="228" t="s">
        <v>363</v>
      </c>
      <c r="F189" s="229" t="s">
        <v>364</v>
      </c>
      <c r="G189" s="230" t="s">
        <v>278</v>
      </c>
      <c r="H189" s="231">
        <v>3.5</v>
      </c>
      <c r="I189" s="232"/>
      <c r="J189" s="233">
        <f>ROUND(I189*H189,2)</f>
        <v>0</v>
      </c>
      <c r="K189" s="229" t="s">
        <v>159</v>
      </c>
      <c r="L189" s="45"/>
      <c r="M189" s="234" t="s">
        <v>1</v>
      </c>
      <c r="N189" s="235" t="s">
        <v>42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0.28999999999999998</v>
      </c>
      <c r="T189" s="237">
        <f>S189*H189</f>
        <v>1.0149999999999999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148</v>
      </c>
      <c r="AT189" s="238" t="s">
        <v>155</v>
      </c>
      <c r="AU189" s="238" t="s">
        <v>87</v>
      </c>
      <c r="AY189" s="18" t="s">
        <v>149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85</v>
      </c>
      <c r="BK189" s="239">
        <f>ROUND(I189*H189,2)</f>
        <v>0</v>
      </c>
      <c r="BL189" s="18" t="s">
        <v>148</v>
      </c>
      <c r="BM189" s="238" t="s">
        <v>365</v>
      </c>
    </row>
    <row r="190" s="2" customFormat="1">
      <c r="A190" s="39"/>
      <c r="B190" s="40"/>
      <c r="C190" s="41"/>
      <c r="D190" s="240" t="s">
        <v>162</v>
      </c>
      <c r="E190" s="41"/>
      <c r="F190" s="241" t="s">
        <v>366</v>
      </c>
      <c r="G190" s="41"/>
      <c r="H190" s="41"/>
      <c r="I190" s="242"/>
      <c r="J190" s="41"/>
      <c r="K190" s="41"/>
      <c r="L190" s="45"/>
      <c r="M190" s="243"/>
      <c r="N190" s="244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162</v>
      </c>
      <c r="AU190" s="18" t="s">
        <v>87</v>
      </c>
    </row>
    <row r="191" s="14" customFormat="1">
      <c r="A191" s="14"/>
      <c r="B191" s="255"/>
      <c r="C191" s="256"/>
      <c r="D191" s="240" t="s">
        <v>163</v>
      </c>
      <c r="E191" s="257" t="s">
        <v>1</v>
      </c>
      <c r="F191" s="258" t="s">
        <v>367</v>
      </c>
      <c r="G191" s="256"/>
      <c r="H191" s="259">
        <v>3.5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5" t="s">
        <v>163</v>
      </c>
      <c r="AU191" s="265" t="s">
        <v>87</v>
      </c>
      <c r="AV191" s="14" t="s">
        <v>87</v>
      </c>
      <c r="AW191" s="14" t="s">
        <v>33</v>
      </c>
      <c r="AX191" s="14" t="s">
        <v>85</v>
      </c>
      <c r="AY191" s="265" t="s">
        <v>149</v>
      </c>
    </row>
    <row r="192" s="2" customFormat="1" ht="21.75" customHeight="1">
      <c r="A192" s="39"/>
      <c r="B192" s="40"/>
      <c r="C192" s="227" t="s">
        <v>255</v>
      </c>
      <c r="D192" s="227" t="s">
        <v>155</v>
      </c>
      <c r="E192" s="228" t="s">
        <v>368</v>
      </c>
      <c r="F192" s="229" t="s">
        <v>369</v>
      </c>
      <c r="G192" s="230" t="s">
        <v>278</v>
      </c>
      <c r="H192" s="231">
        <v>81.599999999999994</v>
      </c>
      <c r="I192" s="232"/>
      <c r="J192" s="233">
        <f>ROUND(I192*H192,2)</f>
        <v>0</v>
      </c>
      <c r="K192" s="229" t="s">
        <v>159</v>
      </c>
      <c r="L192" s="45"/>
      <c r="M192" s="234" t="s">
        <v>1</v>
      </c>
      <c r="N192" s="235" t="s">
        <v>42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0.44</v>
      </c>
      <c r="T192" s="237">
        <f>S192*H192</f>
        <v>35.903999999999996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148</v>
      </c>
      <c r="AT192" s="238" t="s">
        <v>155</v>
      </c>
      <c r="AU192" s="238" t="s">
        <v>87</v>
      </c>
      <c r="AY192" s="18" t="s">
        <v>149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85</v>
      </c>
      <c r="BK192" s="239">
        <f>ROUND(I192*H192,2)</f>
        <v>0</v>
      </c>
      <c r="BL192" s="18" t="s">
        <v>148</v>
      </c>
      <c r="BM192" s="238" t="s">
        <v>370</v>
      </c>
    </row>
    <row r="193" s="2" customFormat="1">
      <c r="A193" s="39"/>
      <c r="B193" s="40"/>
      <c r="C193" s="41"/>
      <c r="D193" s="240" t="s">
        <v>162</v>
      </c>
      <c r="E193" s="41"/>
      <c r="F193" s="241" t="s">
        <v>371</v>
      </c>
      <c r="G193" s="41"/>
      <c r="H193" s="41"/>
      <c r="I193" s="242"/>
      <c r="J193" s="41"/>
      <c r="K193" s="41"/>
      <c r="L193" s="45"/>
      <c r="M193" s="243"/>
      <c r="N193" s="24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162</v>
      </c>
      <c r="AU193" s="18" t="s">
        <v>87</v>
      </c>
    </row>
    <row r="194" s="13" customFormat="1">
      <c r="A194" s="13"/>
      <c r="B194" s="245"/>
      <c r="C194" s="246"/>
      <c r="D194" s="240" t="s">
        <v>163</v>
      </c>
      <c r="E194" s="247" t="s">
        <v>1</v>
      </c>
      <c r="F194" s="248" t="s">
        <v>372</v>
      </c>
      <c r="G194" s="246"/>
      <c r="H194" s="247" t="s">
        <v>1</v>
      </c>
      <c r="I194" s="249"/>
      <c r="J194" s="246"/>
      <c r="K194" s="246"/>
      <c r="L194" s="250"/>
      <c r="M194" s="251"/>
      <c r="N194" s="252"/>
      <c r="O194" s="252"/>
      <c r="P194" s="252"/>
      <c r="Q194" s="252"/>
      <c r="R194" s="252"/>
      <c r="S194" s="252"/>
      <c r="T194" s="25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4" t="s">
        <v>163</v>
      </c>
      <c r="AU194" s="254" t="s">
        <v>87</v>
      </c>
      <c r="AV194" s="13" t="s">
        <v>85</v>
      </c>
      <c r="AW194" s="13" t="s">
        <v>33</v>
      </c>
      <c r="AX194" s="13" t="s">
        <v>77</v>
      </c>
      <c r="AY194" s="254" t="s">
        <v>149</v>
      </c>
    </row>
    <row r="195" s="14" customFormat="1">
      <c r="A195" s="14"/>
      <c r="B195" s="255"/>
      <c r="C195" s="256"/>
      <c r="D195" s="240" t="s">
        <v>163</v>
      </c>
      <c r="E195" s="257" t="s">
        <v>1</v>
      </c>
      <c r="F195" s="258" t="s">
        <v>373</v>
      </c>
      <c r="G195" s="256"/>
      <c r="H195" s="259">
        <v>81.599999999999994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5" t="s">
        <v>163</v>
      </c>
      <c r="AU195" s="265" t="s">
        <v>87</v>
      </c>
      <c r="AV195" s="14" t="s">
        <v>87</v>
      </c>
      <c r="AW195" s="14" t="s">
        <v>33</v>
      </c>
      <c r="AX195" s="14" t="s">
        <v>85</v>
      </c>
      <c r="AY195" s="265" t="s">
        <v>149</v>
      </c>
    </row>
    <row r="196" s="2" customFormat="1" ht="16.5" customHeight="1">
      <c r="A196" s="39"/>
      <c r="B196" s="40"/>
      <c r="C196" s="227" t="s">
        <v>374</v>
      </c>
      <c r="D196" s="227" t="s">
        <v>155</v>
      </c>
      <c r="E196" s="228" t="s">
        <v>375</v>
      </c>
      <c r="F196" s="229" t="s">
        <v>376</v>
      </c>
      <c r="G196" s="230" t="s">
        <v>278</v>
      </c>
      <c r="H196" s="231">
        <v>81.599999999999994</v>
      </c>
      <c r="I196" s="232"/>
      <c r="J196" s="233">
        <f>ROUND(I196*H196,2)</f>
        <v>0</v>
      </c>
      <c r="K196" s="229" t="s">
        <v>159</v>
      </c>
      <c r="L196" s="45"/>
      <c r="M196" s="234" t="s">
        <v>1</v>
      </c>
      <c r="N196" s="235" t="s">
        <v>42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0.316</v>
      </c>
      <c r="T196" s="237">
        <f>S196*H196</f>
        <v>25.785599999999999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148</v>
      </c>
      <c r="AT196" s="238" t="s">
        <v>155</v>
      </c>
      <c r="AU196" s="238" t="s">
        <v>87</v>
      </c>
      <c r="AY196" s="18" t="s">
        <v>149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85</v>
      </c>
      <c r="BK196" s="239">
        <f>ROUND(I196*H196,2)</f>
        <v>0</v>
      </c>
      <c r="BL196" s="18" t="s">
        <v>148</v>
      </c>
      <c r="BM196" s="238" t="s">
        <v>377</v>
      </c>
    </row>
    <row r="197" s="2" customFormat="1">
      <c r="A197" s="39"/>
      <c r="B197" s="40"/>
      <c r="C197" s="41"/>
      <c r="D197" s="240" t="s">
        <v>162</v>
      </c>
      <c r="E197" s="41"/>
      <c r="F197" s="241" t="s">
        <v>378</v>
      </c>
      <c r="G197" s="41"/>
      <c r="H197" s="41"/>
      <c r="I197" s="242"/>
      <c r="J197" s="41"/>
      <c r="K197" s="41"/>
      <c r="L197" s="45"/>
      <c r="M197" s="243"/>
      <c r="N197" s="244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162</v>
      </c>
      <c r="AU197" s="18" t="s">
        <v>87</v>
      </c>
    </row>
    <row r="198" s="13" customFormat="1">
      <c r="A198" s="13"/>
      <c r="B198" s="245"/>
      <c r="C198" s="246"/>
      <c r="D198" s="240" t="s">
        <v>163</v>
      </c>
      <c r="E198" s="247" t="s">
        <v>1</v>
      </c>
      <c r="F198" s="248" t="s">
        <v>372</v>
      </c>
      <c r="G198" s="246"/>
      <c r="H198" s="247" t="s">
        <v>1</v>
      </c>
      <c r="I198" s="249"/>
      <c r="J198" s="246"/>
      <c r="K198" s="246"/>
      <c r="L198" s="250"/>
      <c r="M198" s="251"/>
      <c r="N198" s="252"/>
      <c r="O198" s="252"/>
      <c r="P198" s="252"/>
      <c r="Q198" s="252"/>
      <c r="R198" s="252"/>
      <c r="S198" s="252"/>
      <c r="T198" s="25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4" t="s">
        <v>163</v>
      </c>
      <c r="AU198" s="254" t="s">
        <v>87</v>
      </c>
      <c r="AV198" s="13" t="s">
        <v>85</v>
      </c>
      <c r="AW198" s="13" t="s">
        <v>33</v>
      </c>
      <c r="AX198" s="13" t="s">
        <v>77</v>
      </c>
      <c r="AY198" s="254" t="s">
        <v>149</v>
      </c>
    </row>
    <row r="199" s="14" customFormat="1">
      <c r="A199" s="14"/>
      <c r="B199" s="255"/>
      <c r="C199" s="256"/>
      <c r="D199" s="240" t="s">
        <v>163</v>
      </c>
      <c r="E199" s="257" t="s">
        <v>1</v>
      </c>
      <c r="F199" s="258" t="s">
        <v>379</v>
      </c>
      <c r="G199" s="256"/>
      <c r="H199" s="259">
        <v>81.599999999999994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5" t="s">
        <v>163</v>
      </c>
      <c r="AU199" s="265" t="s">
        <v>87</v>
      </c>
      <c r="AV199" s="14" t="s">
        <v>87</v>
      </c>
      <c r="AW199" s="14" t="s">
        <v>33</v>
      </c>
      <c r="AX199" s="14" t="s">
        <v>85</v>
      </c>
      <c r="AY199" s="265" t="s">
        <v>149</v>
      </c>
    </row>
    <row r="200" s="13" customFormat="1">
      <c r="A200" s="13"/>
      <c r="B200" s="245"/>
      <c r="C200" s="246"/>
      <c r="D200" s="240" t="s">
        <v>163</v>
      </c>
      <c r="E200" s="247" t="s">
        <v>1</v>
      </c>
      <c r="F200" s="248" t="s">
        <v>380</v>
      </c>
      <c r="G200" s="246"/>
      <c r="H200" s="247" t="s">
        <v>1</v>
      </c>
      <c r="I200" s="249"/>
      <c r="J200" s="246"/>
      <c r="K200" s="246"/>
      <c r="L200" s="250"/>
      <c r="M200" s="251"/>
      <c r="N200" s="252"/>
      <c r="O200" s="252"/>
      <c r="P200" s="252"/>
      <c r="Q200" s="252"/>
      <c r="R200" s="252"/>
      <c r="S200" s="252"/>
      <c r="T200" s="25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4" t="s">
        <v>163</v>
      </c>
      <c r="AU200" s="254" t="s">
        <v>87</v>
      </c>
      <c r="AV200" s="13" t="s">
        <v>85</v>
      </c>
      <c r="AW200" s="13" t="s">
        <v>33</v>
      </c>
      <c r="AX200" s="13" t="s">
        <v>77</v>
      </c>
      <c r="AY200" s="254" t="s">
        <v>149</v>
      </c>
    </row>
    <row r="201" s="13" customFormat="1">
      <c r="A201" s="13"/>
      <c r="B201" s="245"/>
      <c r="C201" s="246"/>
      <c r="D201" s="240" t="s">
        <v>163</v>
      </c>
      <c r="E201" s="247" t="s">
        <v>1</v>
      </c>
      <c r="F201" s="248" t="s">
        <v>381</v>
      </c>
      <c r="G201" s="246"/>
      <c r="H201" s="247" t="s">
        <v>1</v>
      </c>
      <c r="I201" s="249"/>
      <c r="J201" s="246"/>
      <c r="K201" s="246"/>
      <c r="L201" s="250"/>
      <c r="M201" s="251"/>
      <c r="N201" s="252"/>
      <c r="O201" s="252"/>
      <c r="P201" s="252"/>
      <c r="Q201" s="252"/>
      <c r="R201" s="252"/>
      <c r="S201" s="252"/>
      <c r="T201" s="25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4" t="s">
        <v>163</v>
      </c>
      <c r="AU201" s="254" t="s">
        <v>87</v>
      </c>
      <c r="AV201" s="13" t="s">
        <v>85</v>
      </c>
      <c r="AW201" s="13" t="s">
        <v>33</v>
      </c>
      <c r="AX201" s="13" t="s">
        <v>77</v>
      </c>
      <c r="AY201" s="254" t="s">
        <v>149</v>
      </c>
    </row>
    <row r="202" s="2" customFormat="1" ht="16.5" customHeight="1">
      <c r="A202" s="39"/>
      <c r="B202" s="40"/>
      <c r="C202" s="227" t="s">
        <v>382</v>
      </c>
      <c r="D202" s="227" t="s">
        <v>155</v>
      </c>
      <c r="E202" s="228" t="s">
        <v>383</v>
      </c>
      <c r="F202" s="229" t="s">
        <v>384</v>
      </c>
      <c r="G202" s="230" t="s">
        <v>278</v>
      </c>
      <c r="H202" s="231">
        <v>5</v>
      </c>
      <c r="I202" s="232"/>
      <c r="J202" s="233">
        <f>ROUND(I202*H202,2)</f>
        <v>0</v>
      </c>
      <c r="K202" s="229" t="s">
        <v>159</v>
      </c>
      <c r="L202" s="45"/>
      <c r="M202" s="234" t="s">
        <v>1</v>
      </c>
      <c r="N202" s="235" t="s">
        <v>42</v>
      </c>
      <c r="O202" s="92"/>
      <c r="P202" s="236">
        <f>O202*H202</f>
        <v>0</v>
      </c>
      <c r="Q202" s="236">
        <v>1.0000000000000001E-05</v>
      </c>
      <c r="R202" s="236">
        <f>Q202*H202</f>
        <v>5.0000000000000002E-05</v>
      </c>
      <c r="S202" s="236">
        <v>0.091999999999999998</v>
      </c>
      <c r="T202" s="237">
        <f>S202*H202</f>
        <v>0.45999999999999996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148</v>
      </c>
      <c r="AT202" s="238" t="s">
        <v>155</v>
      </c>
      <c r="AU202" s="238" t="s">
        <v>87</v>
      </c>
      <c r="AY202" s="18" t="s">
        <v>149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85</v>
      </c>
      <c r="BK202" s="239">
        <f>ROUND(I202*H202,2)</f>
        <v>0</v>
      </c>
      <c r="BL202" s="18" t="s">
        <v>148</v>
      </c>
      <c r="BM202" s="238" t="s">
        <v>385</v>
      </c>
    </row>
    <row r="203" s="2" customFormat="1">
      <c r="A203" s="39"/>
      <c r="B203" s="40"/>
      <c r="C203" s="41"/>
      <c r="D203" s="240" t="s">
        <v>162</v>
      </c>
      <c r="E203" s="41"/>
      <c r="F203" s="241" t="s">
        <v>386</v>
      </c>
      <c r="G203" s="41"/>
      <c r="H203" s="41"/>
      <c r="I203" s="242"/>
      <c r="J203" s="41"/>
      <c r="K203" s="41"/>
      <c r="L203" s="45"/>
      <c r="M203" s="243"/>
      <c r="N203" s="244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162</v>
      </c>
      <c r="AU203" s="18" t="s">
        <v>87</v>
      </c>
    </row>
    <row r="204" s="14" customFormat="1">
      <c r="A204" s="14"/>
      <c r="B204" s="255"/>
      <c r="C204" s="256"/>
      <c r="D204" s="240" t="s">
        <v>163</v>
      </c>
      <c r="E204" s="257" t="s">
        <v>1</v>
      </c>
      <c r="F204" s="258" t="s">
        <v>387</v>
      </c>
      <c r="G204" s="256"/>
      <c r="H204" s="259">
        <v>5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5" t="s">
        <v>163</v>
      </c>
      <c r="AU204" s="265" t="s">
        <v>87</v>
      </c>
      <c r="AV204" s="14" t="s">
        <v>87</v>
      </c>
      <c r="AW204" s="14" t="s">
        <v>33</v>
      </c>
      <c r="AX204" s="14" t="s">
        <v>85</v>
      </c>
      <c r="AY204" s="265" t="s">
        <v>149</v>
      </c>
    </row>
    <row r="205" s="13" customFormat="1">
      <c r="A205" s="13"/>
      <c r="B205" s="245"/>
      <c r="C205" s="246"/>
      <c r="D205" s="240" t="s">
        <v>163</v>
      </c>
      <c r="E205" s="247" t="s">
        <v>1</v>
      </c>
      <c r="F205" s="248" t="s">
        <v>388</v>
      </c>
      <c r="G205" s="246"/>
      <c r="H205" s="247" t="s">
        <v>1</v>
      </c>
      <c r="I205" s="249"/>
      <c r="J205" s="246"/>
      <c r="K205" s="246"/>
      <c r="L205" s="250"/>
      <c r="M205" s="251"/>
      <c r="N205" s="252"/>
      <c r="O205" s="252"/>
      <c r="P205" s="252"/>
      <c r="Q205" s="252"/>
      <c r="R205" s="252"/>
      <c r="S205" s="252"/>
      <c r="T205" s="25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4" t="s">
        <v>163</v>
      </c>
      <c r="AU205" s="254" t="s">
        <v>87</v>
      </c>
      <c r="AV205" s="13" t="s">
        <v>85</v>
      </c>
      <c r="AW205" s="13" t="s">
        <v>33</v>
      </c>
      <c r="AX205" s="13" t="s">
        <v>77</v>
      </c>
      <c r="AY205" s="254" t="s">
        <v>149</v>
      </c>
    </row>
    <row r="206" s="2" customFormat="1" ht="16.5" customHeight="1">
      <c r="A206" s="39"/>
      <c r="B206" s="40"/>
      <c r="C206" s="227" t="s">
        <v>389</v>
      </c>
      <c r="D206" s="227" t="s">
        <v>155</v>
      </c>
      <c r="E206" s="228" t="s">
        <v>390</v>
      </c>
      <c r="F206" s="229" t="s">
        <v>391</v>
      </c>
      <c r="G206" s="230" t="s">
        <v>278</v>
      </c>
      <c r="H206" s="231">
        <v>1669</v>
      </c>
      <c r="I206" s="232"/>
      <c r="J206" s="233">
        <f>ROUND(I206*H206,2)</f>
        <v>0</v>
      </c>
      <c r="K206" s="229" t="s">
        <v>159</v>
      </c>
      <c r="L206" s="45"/>
      <c r="M206" s="234" t="s">
        <v>1</v>
      </c>
      <c r="N206" s="235" t="s">
        <v>42</v>
      </c>
      <c r="O206" s="92"/>
      <c r="P206" s="236">
        <f>O206*H206</f>
        <v>0</v>
      </c>
      <c r="Q206" s="236">
        <v>1.0000000000000001E-05</v>
      </c>
      <c r="R206" s="236">
        <f>Q206*H206</f>
        <v>0.01669</v>
      </c>
      <c r="S206" s="236">
        <v>0.11500000000000001</v>
      </c>
      <c r="T206" s="237">
        <f>S206*H206</f>
        <v>191.935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148</v>
      </c>
      <c r="AT206" s="238" t="s">
        <v>155</v>
      </c>
      <c r="AU206" s="238" t="s">
        <v>87</v>
      </c>
      <c r="AY206" s="18" t="s">
        <v>149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85</v>
      </c>
      <c r="BK206" s="239">
        <f>ROUND(I206*H206,2)</f>
        <v>0</v>
      </c>
      <c r="BL206" s="18" t="s">
        <v>148</v>
      </c>
      <c r="BM206" s="238" t="s">
        <v>392</v>
      </c>
    </row>
    <row r="207" s="2" customFormat="1">
      <c r="A207" s="39"/>
      <c r="B207" s="40"/>
      <c r="C207" s="41"/>
      <c r="D207" s="240" t="s">
        <v>162</v>
      </c>
      <c r="E207" s="41"/>
      <c r="F207" s="241" t="s">
        <v>393</v>
      </c>
      <c r="G207" s="41"/>
      <c r="H207" s="41"/>
      <c r="I207" s="242"/>
      <c r="J207" s="41"/>
      <c r="K207" s="41"/>
      <c r="L207" s="45"/>
      <c r="M207" s="243"/>
      <c r="N207" s="244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162</v>
      </c>
      <c r="AU207" s="18" t="s">
        <v>87</v>
      </c>
    </row>
    <row r="208" s="14" customFormat="1">
      <c r="A208" s="14"/>
      <c r="B208" s="255"/>
      <c r="C208" s="256"/>
      <c r="D208" s="240" t="s">
        <v>163</v>
      </c>
      <c r="E208" s="257" t="s">
        <v>1</v>
      </c>
      <c r="F208" s="258" t="s">
        <v>394</v>
      </c>
      <c r="G208" s="256"/>
      <c r="H208" s="259">
        <v>1669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5" t="s">
        <v>163</v>
      </c>
      <c r="AU208" s="265" t="s">
        <v>87</v>
      </c>
      <c r="AV208" s="14" t="s">
        <v>87</v>
      </c>
      <c r="AW208" s="14" t="s">
        <v>33</v>
      </c>
      <c r="AX208" s="14" t="s">
        <v>85</v>
      </c>
      <c r="AY208" s="265" t="s">
        <v>149</v>
      </c>
    </row>
    <row r="209" s="13" customFormat="1">
      <c r="A209" s="13"/>
      <c r="B209" s="245"/>
      <c r="C209" s="246"/>
      <c r="D209" s="240" t="s">
        <v>163</v>
      </c>
      <c r="E209" s="247" t="s">
        <v>1</v>
      </c>
      <c r="F209" s="248" t="s">
        <v>388</v>
      </c>
      <c r="G209" s="246"/>
      <c r="H209" s="247" t="s">
        <v>1</v>
      </c>
      <c r="I209" s="249"/>
      <c r="J209" s="246"/>
      <c r="K209" s="246"/>
      <c r="L209" s="250"/>
      <c r="M209" s="251"/>
      <c r="N209" s="252"/>
      <c r="O209" s="252"/>
      <c r="P209" s="252"/>
      <c r="Q209" s="252"/>
      <c r="R209" s="252"/>
      <c r="S209" s="252"/>
      <c r="T209" s="25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4" t="s">
        <v>163</v>
      </c>
      <c r="AU209" s="254" t="s">
        <v>87</v>
      </c>
      <c r="AV209" s="13" t="s">
        <v>85</v>
      </c>
      <c r="AW209" s="13" t="s">
        <v>33</v>
      </c>
      <c r="AX209" s="13" t="s">
        <v>77</v>
      </c>
      <c r="AY209" s="254" t="s">
        <v>149</v>
      </c>
    </row>
    <row r="210" s="2" customFormat="1" ht="16.5" customHeight="1">
      <c r="A210" s="39"/>
      <c r="B210" s="40"/>
      <c r="C210" s="227" t="s">
        <v>7</v>
      </c>
      <c r="D210" s="227" t="s">
        <v>155</v>
      </c>
      <c r="E210" s="228" t="s">
        <v>395</v>
      </c>
      <c r="F210" s="229" t="s">
        <v>396</v>
      </c>
      <c r="G210" s="230" t="s">
        <v>278</v>
      </c>
      <c r="H210" s="231">
        <v>1669</v>
      </c>
      <c r="I210" s="232"/>
      <c r="J210" s="233">
        <f>ROUND(I210*H210,2)</f>
        <v>0</v>
      </c>
      <c r="K210" s="229" t="s">
        <v>159</v>
      </c>
      <c r="L210" s="45"/>
      <c r="M210" s="234" t="s">
        <v>1</v>
      </c>
      <c r="N210" s="235" t="s">
        <v>42</v>
      </c>
      <c r="O210" s="92"/>
      <c r="P210" s="236">
        <f>O210*H210</f>
        <v>0</v>
      </c>
      <c r="Q210" s="236">
        <v>3.0000000000000001E-05</v>
      </c>
      <c r="R210" s="236">
        <f>Q210*H210</f>
        <v>0.050070000000000003</v>
      </c>
      <c r="S210" s="236">
        <v>0.23000000000000001</v>
      </c>
      <c r="T210" s="237">
        <f>S210*H210</f>
        <v>383.87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148</v>
      </c>
      <c r="AT210" s="238" t="s">
        <v>155</v>
      </c>
      <c r="AU210" s="238" t="s">
        <v>87</v>
      </c>
      <c r="AY210" s="18" t="s">
        <v>149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85</v>
      </c>
      <c r="BK210" s="239">
        <f>ROUND(I210*H210,2)</f>
        <v>0</v>
      </c>
      <c r="BL210" s="18" t="s">
        <v>148</v>
      </c>
      <c r="BM210" s="238" t="s">
        <v>397</v>
      </c>
    </row>
    <row r="211" s="2" customFormat="1">
      <c r="A211" s="39"/>
      <c r="B211" s="40"/>
      <c r="C211" s="41"/>
      <c r="D211" s="240" t="s">
        <v>162</v>
      </c>
      <c r="E211" s="41"/>
      <c r="F211" s="241" t="s">
        <v>398</v>
      </c>
      <c r="G211" s="41"/>
      <c r="H211" s="41"/>
      <c r="I211" s="242"/>
      <c r="J211" s="41"/>
      <c r="K211" s="41"/>
      <c r="L211" s="45"/>
      <c r="M211" s="243"/>
      <c r="N211" s="244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162</v>
      </c>
      <c r="AU211" s="18" t="s">
        <v>87</v>
      </c>
    </row>
    <row r="212" s="14" customFormat="1">
      <c r="A212" s="14"/>
      <c r="B212" s="255"/>
      <c r="C212" s="256"/>
      <c r="D212" s="240" t="s">
        <v>163</v>
      </c>
      <c r="E212" s="257" t="s">
        <v>1</v>
      </c>
      <c r="F212" s="258" t="s">
        <v>394</v>
      </c>
      <c r="G212" s="256"/>
      <c r="H212" s="259">
        <v>1669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5" t="s">
        <v>163</v>
      </c>
      <c r="AU212" s="265" t="s">
        <v>87</v>
      </c>
      <c r="AV212" s="14" t="s">
        <v>87</v>
      </c>
      <c r="AW212" s="14" t="s">
        <v>33</v>
      </c>
      <c r="AX212" s="14" t="s">
        <v>85</v>
      </c>
      <c r="AY212" s="265" t="s">
        <v>149</v>
      </c>
    </row>
    <row r="213" s="13" customFormat="1">
      <c r="A213" s="13"/>
      <c r="B213" s="245"/>
      <c r="C213" s="246"/>
      <c r="D213" s="240" t="s">
        <v>163</v>
      </c>
      <c r="E213" s="247" t="s">
        <v>1</v>
      </c>
      <c r="F213" s="248" t="s">
        <v>388</v>
      </c>
      <c r="G213" s="246"/>
      <c r="H213" s="247" t="s">
        <v>1</v>
      </c>
      <c r="I213" s="249"/>
      <c r="J213" s="246"/>
      <c r="K213" s="246"/>
      <c r="L213" s="250"/>
      <c r="M213" s="251"/>
      <c r="N213" s="252"/>
      <c r="O213" s="252"/>
      <c r="P213" s="252"/>
      <c r="Q213" s="252"/>
      <c r="R213" s="252"/>
      <c r="S213" s="252"/>
      <c r="T213" s="25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4" t="s">
        <v>163</v>
      </c>
      <c r="AU213" s="254" t="s">
        <v>87</v>
      </c>
      <c r="AV213" s="13" t="s">
        <v>85</v>
      </c>
      <c r="AW213" s="13" t="s">
        <v>33</v>
      </c>
      <c r="AX213" s="13" t="s">
        <v>77</v>
      </c>
      <c r="AY213" s="254" t="s">
        <v>149</v>
      </c>
    </row>
    <row r="214" s="2" customFormat="1" ht="16.5" customHeight="1">
      <c r="A214" s="39"/>
      <c r="B214" s="40"/>
      <c r="C214" s="227" t="s">
        <v>399</v>
      </c>
      <c r="D214" s="227" t="s">
        <v>155</v>
      </c>
      <c r="E214" s="228" t="s">
        <v>400</v>
      </c>
      <c r="F214" s="229" t="s">
        <v>401</v>
      </c>
      <c r="G214" s="230" t="s">
        <v>278</v>
      </c>
      <c r="H214" s="231">
        <v>508.10000000000002</v>
      </c>
      <c r="I214" s="232"/>
      <c r="J214" s="233">
        <f>ROUND(I214*H214,2)</f>
        <v>0</v>
      </c>
      <c r="K214" s="229" t="s">
        <v>159</v>
      </c>
      <c r="L214" s="45"/>
      <c r="M214" s="234" t="s">
        <v>1</v>
      </c>
      <c r="N214" s="235" t="s">
        <v>42</v>
      </c>
      <c r="O214" s="92"/>
      <c r="P214" s="236">
        <f>O214*H214</f>
        <v>0</v>
      </c>
      <c r="Q214" s="236">
        <v>2.0000000000000002E-05</v>
      </c>
      <c r="R214" s="236">
        <f>Q214*H214</f>
        <v>0.010162000000000001</v>
      </c>
      <c r="S214" s="236">
        <v>0.184</v>
      </c>
      <c r="T214" s="237">
        <f>S214*H214</f>
        <v>93.490400000000008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148</v>
      </c>
      <c r="AT214" s="238" t="s">
        <v>155</v>
      </c>
      <c r="AU214" s="238" t="s">
        <v>87</v>
      </c>
      <c r="AY214" s="18" t="s">
        <v>149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85</v>
      </c>
      <c r="BK214" s="239">
        <f>ROUND(I214*H214,2)</f>
        <v>0</v>
      </c>
      <c r="BL214" s="18" t="s">
        <v>148</v>
      </c>
      <c r="BM214" s="238" t="s">
        <v>402</v>
      </c>
    </row>
    <row r="215" s="2" customFormat="1">
      <c r="A215" s="39"/>
      <c r="B215" s="40"/>
      <c r="C215" s="41"/>
      <c r="D215" s="240" t="s">
        <v>162</v>
      </c>
      <c r="E215" s="41"/>
      <c r="F215" s="241" t="s">
        <v>403</v>
      </c>
      <c r="G215" s="41"/>
      <c r="H215" s="41"/>
      <c r="I215" s="242"/>
      <c r="J215" s="41"/>
      <c r="K215" s="41"/>
      <c r="L215" s="45"/>
      <c r="M215" s="243"/>
      <c r="N215" s="244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162</v>
      </c>
      <c r="AU215" s="18" t="s">
        <v>87</v>
      </c>
    </row>
    <row r="216" s="14" customFormat="1">
      <c r="A216" s="14"/>
      <c r="B216" s="255"/>
      <c r="C216" s="256"/>
      <c r="D216" s="240" t="s">
        <v>163</v>
      </c>
      <c r="E216" s="257" t="s">
        <v>1</v>
      </c>
      <c r="F216" s="258" t="s">
        <v>404</v>
      </c>
      <c r="G216" s="256"/>
      <c r="H216" s="259">
        <v>426.5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5" t="s">
        <v>163</v>
      </c>
      <c r="AU216" s="265" t="s">
        <v>87</v>
      </c>
      <c r="AV216" s="14" t="s">
        <v>87</v>
      </c>
      <c r="AW216" s="14" t="s">
        <v>33</v>
      </c>
      <c r="AX216" s="14" t="s">
        <v>77</v>
      </c>
      <c r="AY216" s="265" t="s">
        <v>149</v>
      </c>
    </row>
    <row r="217" s="13" customFormat="1">
      <c r="A217" s="13"/>
      <c r="B217" s="245"/>
      <c r="C217" s="246"/>
      <c r="D217" s="240" t="s">
        <v>163</v>
      </c>
      <c r="E217" s="247" t="s">
        <v>1</v>
      </c>
      <c r="F217" s="248" t="s">
        <v>405</v>
      </c>
      <c r="G217" s="246"/>
      <c r="H217" s="247" t="s">
        <v>1</v>
      </c>
      <c r="I217" s="249"/>
      <c r="J217" s="246"/>
      <c r="K217" s="246"/>
      <c r="L217" s="250"/>
      <c r="M217" s="251"/>
      <c r="N217" s="252"/>
      <c r="O217" s="252"/>
      <c r="P217" s="252"/>
      <c r="Q217" s="252"/>
      <c r="R217" s="252"/>
      <c r="S217" s="252"/>
      <c r="T217" s="25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4" t="s">
        <v>163</v>
      </c>
      <c r="AU217" s="254" t="s">
        <v>87</v>
      </c>
      <c r="AV217" s="13" t="s">
        <v>85</v>
      </c>
      <c r="AW217" s="13" t="s">
        <v>33</v>
      </c>
      <c r="AX217" s="13" t="s">
        <v>77</v>
      </c>
      <c r="AY217" s="254" t="s">
        <v>149</v>
      </c>
    </row>
    <row r="218" s="14" customFormat="1">
      <c r="A218" s="14"/>
      <c r="B218" s="255"/>
      <c r="C218" s="256"/>
      <c r="D218" s="240" t="s">
        <v>163</v>
      </c>
      <c r="E218" s="257" t="s">
        <v>1</v>
      </c>
      <c r="F218" s="258" t="s">
        <v>406</v>
      </c>
      <c r="G218" s="256"/>
      <c r="H218" s="259">
        <v>81.599999999999994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5" t="s">
        <v>163</v>
      </c>
      <c r="AU218" s="265" t="s">
        <v>87</v>
      </c>
      <c r="AV218" s="14" t="s">
        <v>87</v>
      </c>
      <c r="AW218" s="14" t="s">
        <v>33</v>
      </c>
      <c r="AX218" s="14" t="s">
        <v>77</v>
      </c>
      <c r="AY218" s="265" t="s">
        <v>149</v>
      </c>
    </row>
    <row r="219" s="15" customFormat="1">
      <c r="A219" s="15"/>
      <c r="B219" s="269"/>
      <c r="C219" s="270"/>
      <c r="D219" s="240" t="s">
        <v>163</v>
      </c>
      <c r="E219" s="271" t="s">
        <v>1</v>
      </c>
      <c r="F219" s="272" t="s">
        <v>319</v>
      </c>
      <c r="G219" s="270"/>
      <c r="H219" s="273">
        <v>508.10000000000002</v>
      </c>
      <c r="I219" s="274"/>
      <c r="J219" s="270"/>
      <c r="K219" s="270"/>
      <c r="L219" s="275"/>
      <c r="M219" s="276"/>
      <c r="N219" s="277"/>
      <c r="O219" s="277"/>
      <c r="P219" s="277"/>
      <c r="Q219" s="277"/>
      <c r="R219" s="277"/>
      <c r="S219" s="277"/>
      <c r="T219" s="27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9" t="s">
        <v>163</v>
      </c>
      <c r="AU219" s="279" t="s">
        <v>87</v>
      </c>
      <c r="AV219" s="15" t="s">
        <v>148</v>
      </c>
      <c r="AW219" s="15" t="s">
        <v>33</v>
      </c>
      <c r="AX219" s="15" t="s">
        <v>85</v>
      </c>
      <c r="AY219" s="279" t="s">
        <v>149</v>
      </c>
    </row>
    <row r="220" s="13" customFormat="1">
      <c r="A220" s="13"/>
      <c r="B220" s="245"/>
      <c r="C220" s="246"/>
      <c r="D220" s="240" t="s">
        <v>163</v>
      </c>
      <c r="E220" s="247" t="s">
        <v>1</v>
      </c>
      <c r="F220" s="248" t="s">
        <v>407</v>
      </c>
      <c r="G220" s="246"/>
      <c r="H220" s="247" t="s">
        <v>1</v>
      </c>
      <c r="I220" s="249"/>
      <c r="J220" s="246"/>
      <c r="K220" s="246"/>
      <c r="L220" s="250"/>
      <c r="M220" s="251"/>
      <c r="N220" s="252"/>
      <c r="O220" s="252"/>
      <c r="P220" s="252"/>
      <c r="Q220" s="252"/>
      <c r="R220" s="252"/>
      <c r="S220" s="252"/>
      <c r="T220" s="25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4" t="s">
        <v>163</v>
      </c>
      <c r="AU220" s="254" t="s">
        <v>87</v>
      </c>
      <c r="AV220" s="13" t="s">
        <v>85</v>
      </c>
      <c r="AW220" s="13" t="s">
        <v>33</v>
      </c>
      <c r="AX220" s="13" t="s">
        <v>77</v>
      </c>
      <c r="AY220" s="254" t="s">
        <v>149</v>
      </c>
    </row>
    <row r="221" s="2" customFormat="1" ht="16.5" customHeight="1">
      <c r="A221" s="39"/>
      <c r="B221" s="40"/>
      <c r="C221" s="227" t="s">
        <v>408</v>
      </c>
      <c r="D221" s="227" t="s">
        <v>155</v>
      </c>
      <c r="E221" s="228" t="s">
        <v>409</v>
      </c>
      <c r="F221" s="229" t="s">
        <v>410</v>
      </c>
      <c r="G221" s="230" t="s">
        <v>411</v>
      </c>
      <c r="H221" s="231">
        <v>10.1</v>
      </c>
      <c r="I221" s="232"/>
      <c r="J221" s="233">
        <f>ROUND(I221*H221,2)</f>
        <v>0</v>
      </c>
      <c r="K221" s="229" t="s">
        <v>159</v>
      </c>
      <c r="L221" s="45"/>
      <c r="M221" s="234" t="s">
        <v>1</v>
      </c>
      <c r="N221" s="235" t="s">
        <v>42</v>
      </c>
      <c r="O221" s="92"/>
      <c r="P221" s="236">
        <f>O221*H221</f>
        <v>0</v>
      </c>
      <c r="Q221" s="236">
        <v>0</v>
      </c>
      <c r="R221" s="236">
        <f>Q221*H221</f>
        <v>0</v>
      </c>
      <c r="S221" s="236">
        <v>0.20499999999999999</v>
      </c>
      <c r="T221" s="237">
        <f>S221*H221</f>
        <v>2.0705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148</v>
      </c>
      <c r="AT221" s="238" t="s">
        <v>155</v>
      </c>
      <c r="AU221" s="238" t="s">
        <v>87</v>
      </c>
      <c r="AY221" s="18" t="s">
        <v>149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85</v>
      </c>
      <c r="BK221" s="239">
        <f>ROUND(I221*H221,2)</f>
        <v>0</v>
      </c>
      <c r="BL221" s="18" t="s">
        <v>148</v>
      </c>
      <c r="BM221" s="238" t="s">
        <v>412</v>
      </c>
    </row>
    <row r="222" s="2" customFormat="1">
      <c r="A222" s="39"/>
      <c r="B222" s="40"/>
      <c r="C222" s="41"/>
      <c r="D222" s="240" t="s">
        <v>162</v>
      </c>
      <c r="E222" s="41"/>
      <c r="F222" s="241" t="s">
        <v>413</v>
      </c>
      <c r="G222" s="41"/>
      <c r="H222" s="41"/>
      <c r="I222" s="242"/>
      <c r="J222" s="41"/>
      <c r="K222" s="41"/>
      <c r="L222" s="45"/>
      <c r="M222" s="243"/>
      <c r="N222" s="244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162</v>
      </c>
      <c r="AU222" s="18" t="s">
        <v>87</v>
      </c>
    </row>
    <row r="223" s="14" customFormat="1">
      <c r="A223" s="14"/>
      <c r="B223" s="255"/>
      <c r="C223" s="256"/>
      <c r="D223" s="240" t="s">
        <v>163</v>
      </c>
      <c r="E223" s="257" t="s">
        <v>1</v>
      </c>
      <c r="F223" s="258" t="s">
        <v>414</v>
      </c>
      <c r="G223" s="256"/>
      <c r="H223" s="259">
        <v>10.1</v>
      </c>
      <c r="I223" s="260"/>
      <c r="J223" s="256"/>
      <c r="K223" s="256"/>
      <c r="L223" s="261"/>
      <c r="M223" s="262"/>
      <c r="N223" s="263"/>
      <c r="O223" s="263"/>
      <c r="P223" s="263"/>
      <c r="Q223" s="263"/>
      <c r="R223" s="263"/>
      <c r="S223" s="263"/>
      <c r="T223" s="26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5" t="s">
        <v>163</v>
      </c>
      <c r="AU223" s="265" t="s">
        <v>87</v>
      </c>
      <c r="AV223" s="14" t="s">
        <v>87</v>
      </c>
      <c r="AW223" s="14" t="s">
        <v>33</v>
      </c>
      <c r="AX223" s="14" t="s">
        <v>85</v>
      </c>
      <c r="AY223" s="265" t="s">
        <v>149</v>
      </c>
    </row>
    <row r="224" s="2" customFormat="1" ht="16.5" customHeight="1">
      <c r="A224" s="39"/>
      <c r="B224" s="40"/>
      <c r="C224" s="227" t="s">
        <v>415</v>
      </c>
      <c r="D224" s="227" t="s">
        <v>155</v>
      </c>
      <c r="E224" s="228" t="s">
        <v>416</v>
      </c>
      <c r="F224" s="229" t="s">
        <v>417</v>
      </c>
      <c r="G224" s="230" t="s">
        <v>278</v>
      </c>
      <c r="H224" s="231">
        <v>2055.5999999999999</v>
      </c>
      <c r="I224" s="232"/>
      <c r="J224" s="233">
        <f>ROUND(I224*H224,2)</f>
        <v>0</v>
      </c>
      <c r="K224" s="229" t="s">
        <v>159</v>
      </c>
      <c r="L224" s="45"/>
      <c r="M224" s="234" t="s">
        <v>1</v>
      </c>
      <c r="N224" s="235" t="s">
        <v>42</v>
      </c>
      <c r="O224" s="92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148</v>
      </c>
      <c r="AT224" s="238" t="s">
        <v>155</v>
      </c>
      <c r="AU224" s="238" t="s">
        <v>87</v>
      </c>
      <c r="AY224" s="18" t="s">
        <v>149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85</v>
      </c>
      <c r="BK224" s="239">
        <f>ROUND(I224*H224,2)</f>
        <v>0</v>
      </c>
      <c r="BL224" s="18" t="s">
        <v>148</v>
      </c>
      <c r="BM224" s="238" t="s">
        <v>418</v>
      </c>
    </row>
    <row r="225" s="2" customFormat="1">
      <c r="A225" s="39"/>
      <c r="B225" s="40"/>
      <c r="C225" s="41"/>
      <c r="D225" s="240" t="s">
        <v>162</v>
      </c>
      <c r="E225" s="41"/>
      <c r="F225" s="241" t="s">
        <v>419</v>
      </c>
      <c r="G225" s="41"/>
      <c r="H225" s="41"/>
      <c r="I225" s="242"/>
      <c r="J225" s="41"/>
      <c r="K225" s="41"/>
      <c r="L225" s="45"/>
      <c r="M225" s="243"/>
      <c r="N225" s="244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162</v>
      </c>
      <c r="AU225" s="18" t="s">
        <v>87</v>
      </c>
    </row>
    <row r="226" s="14" customFormat="1">
      <c r="A226" s="14"/>
      <c r="B226" s="255"/>
      <c r="C226" s="256"/>
      <c r="D226" s="240" t="s">
        <v>163</v>
      </c>
      <c r="E226" s="257" t="s">
        <v>1</v>
      </c>
      <c r="F226" s="258" t="s">
        <v>420</v>
      </c>
      <c r="G226" s="256"/>
      <c r="H226" s="259">
        <v>1259.9000000000001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5" t="s">
        <v>163</v>
      </c>
      <c r="AU226" s="265" t="s">
        <v>87</v>
      </c>
      <c r="AV226" s="14" t="s">
        <v>87</v>
      </c>
      <c r="AW226" s="14" t="s">
        <v>33</v>
      </c>
      <c r="AX226" s="14" t="s">
        <v>77</v>
      </c>
      <c r="AY226" s="265" t="s">
        <v>149</v>
      </c>
    </row>
    <row r="227" s="14" customFormat="1">
      <c r="A227" s="14"/>
      <c r="B227" s="255"/>
      <c r="C227" s="256"/>
      <c r="D227" s="240" t="s">
        <v>163</v>
      </c>
      <c r="E227" s="257" t="s">
        <v>1</v>
      </c>
      <c r="F227" s="258" t="s">
        <v>421</v>
      </c>
      <c r="G227" s="256"/>
      <c r="H227" s="259">
        <v>795.70000000000005</v>
      </c>
      <c r="I227" s="260"/>
      <c r="J227" s="256"/>
      <c r="K227" s="256"/>
      <c r="L227" s="261"/>
      <c r="M227" s="262"/>
      <c r="N227" s="263"/>
      <c r="O227" s="263"/>
      <c r="P227" s="263"/>
      <c r="Q227" s="263"/>
      <c r="R227" s="263"/>
      <c r="S227" s="263"/>
      <c r="T227" s="26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5" t="s">
        <v>163</v>
      </c>
      <c r="AU227" s="265" t="s">
        <v>87</v>
      </c>
      <c r="AV227" s="14" t="s">
        <v>87</v>
      </c>
      <c r="AW227" s="14" t="s">
        <v>33</v>
      </c>
      <c r="AX227" s="14" t="s">
        <v>77</v>
      </c>
      <c r="AY227" s="265" t="s">
        <v>149</v>
      </c>
    </row>
    <row r="228" s="15" customFormat="1">
      <c r="A228" s="15"/>
      <c r="B228" s="269"/>
      <c r="C228" s="270"/>
      <c r="D228" s="240" t="s">
        <v>163</v>
      </c>
      <c r="E228" s="271" t="s">
        <v>1</v>
      </c>
      <c r="F228" s="272" t="s">
        <v>319</v>
      </c>
      <c r="G228" s="270"/>
      <c r="H228" s="273">
        <v>2055.5999999999999</v>
      </c>
      <c r="I228" s="274"/>
      <c r="J228" s="270"/>
      <c r="K228" s="270"/>
      <c r="L228" s="275"/>
      <c r="M228" s="276"/>
      <c r="N228" s="277"/>
      <c r="O228" s="277"/>
      <c r="P228" s="277"/>
      <c r="Q228" s="277"/>
      <c r="R228" s="277"/>
      <c r="S228" s="277"/>
      <c r="T228" s="278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9" t="s">
        <v>163</v>
      </c>
      <c r="AU228" s="279" t="s">
        <v>87</v>
      </c>
      <c r="AV228" s="15" t="s">
        <v>148</v>
      </c>
      <c r="AW228" s="15" t="s">
        <v>33</v>
      </c>
      <c r="AX228" s="15" t="s">
        <v>85</v>
      </c>
      <c r="AY228" s="279" t="s">
        <v>149</v>
      </c>
    </row>
    <row r="229" s="2" customFormat="1" ht="21.75" customHeight="1">
      <c r="A229" s="39"/>
      <c r="B229" s="40"/>
      <c r="C229" s="227" t="s">
        <v>422</v>
      </c>
      <c r="D229" s="227" t="s">
        <v>155</v>
      </c>
      <c r="E229" s="228" t="s">
        <v>423</v>
      </c>
      <c r="F229" s="229" t="s">
        <v>424</v>
      </c>
      <c r="G229" s="230" t="s">
        <v>425</v>
      </c>
      <c r="H229" s="231">
        <v>1811.1500000000001</v>
      </c>
      <c r="I229" s="232"/>
      <c r="J229" s="233">
        <f>ROUND(I229*H229,2)</f>
        <v>0</v>
      </c>
      <c r="K229" s="229" t="s">
        <v>159</v>
      </c>
      <c r="L229" s="45"/>
      <c r="M229" s="234" t="s">
        <v>1</v>
      </c>
      <c r="N229" s="235" t="s">
        <v>42</v>
      </c>
      <c r="O229" s="92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148</v>
      </c>
      <c r="AT229" s="238" t="s">
        <v>155</v>
      </c>
      <c r="AU229" s="238" t="s">
        <v>87</v>
      </c>
      <c r="AY229" s="18" t="s">
        <v>149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85</v>
      </c>
      <c r="BK229" s="239">
        <f>ROUND(I229*H229,2)</f>
        <v>0</v>
      </c>
      <c r="BL229" s="18" t="s">
        <v>148</v>
      </c>
      <c r="BM229" s="238" t="s">
        <v>426</v>
      </c>
    </row>
    <row r="230" s="2" customFormat="1">
      <c r="A230" s="39"/>
      <c r="B230" s="40"/>
      <c r="C230" s="41"/>
      <c r="D230" s="240" t="s">
        <v>162</v>
      </c>
      <c r="E230" s="41"/>
      <c r="F230" s="241" t="s">
        <v>427</v>
      </c>
      <c r="G230" s="41"/>
      <c r="H230" s="41"/>
      <c r="I230" s="242"/>
      <c r="J230" s="41"/>
      <c r="K230" s="41"/>
      <c r="L230" s="45"/>
      <c r="M230" s="243"/>
      <c r="N230" s="244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162</v>
      </c>
      <c r="AU230" s="18" t="s">
        <v>87</v>
      </c>
    </row>
    <row r="231" s="14" customFormat="1">
      <c r="A231" s="14"/>
      <c r="B231" s="255"/>
      <c r="C231" s="256"/>
      <c r="D231" s="240" t="s">
        <v>163</v>
      </c>
      <c r="E231" s="257" t="s">
        <v>1</v>
      </c>
      <c r="F231" s="258" t="s">
        <v>428</v>
      </c>
      <c r="G231" s="256"/>
      <c r="H231" s="259">
        <v>603.39999999999998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5" t="s">
        <v>163</v>
      </c>
      <c r="AU231" s="265" t="s">
        <v>87</v>
      </c>
      <c r="AV231" s="14" t="s">
        <v>87</v>
      </c>
      <c r="AW231" s="14" t="s">
        <v>33</v>
      </c>
      <c r="AX231" s="14" t="s">
        <v>77</v>
      </c>
      <c r="AY231" s="265" t="s">
        <v>149</v>
      </c>
    </row>
    <row r="232" s="14" customFormat="1">
      <c r="A232" s="14"/>
      <c r="B232" s="255"/>
      <c r="C232" s="256"/>
      <c r="D232" s="240" t="s">
        <v>163</v>
      </c>
      <c r="E232" s="257" t="s">
        <v>1</v>
      </c>
      <c r="F232" s="258" t="s">
        <v>429</v>
      </c>
      <c r="G232" s="256"/>
      <c r="H232" s="259">
        <v>1207.75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5" t="s">
        <v>163</v>
      </c>
      <c r="AU232" s="265" t="s">
        <v>87</v>
      </c>
      <c r="AV232" s="14" t="s">
        <v>87</v>
      </c>
      <c r="AW232" s="14" t="s">
        <v>33</v>
      </c>
      <c r="AX232" s="14" t="s">
        <v>77</v>
      </c>
      <c r="AY232" s="265" t="s">
        <v>149</v>
      </c>
    </row>
    <row r="233" s="15" customFormat="1">
      <c r="A233" s="15"/>
      <c r="B233" s="269"/>
      <c r="C233" s="270"/>
      <c r="D233" s="240" t="s">
        <v>163</v>
      </c>
      <c r="E233" s="271" t="s">
        <v>1</v>
      </c>
      <c r="F233" s="272" t="s">
        <v>319</v>
      </c>
      <c r="G233" s="270"/>
      <c r="H233" s="273">
        <v>1811.1500000000001</v>
      </c>
      <c r="I233" s="274"/>
      <c r="J233" s="270"/>
      <c r="K233" s="270"/>
      <c r="L233" s="275"/>
      <c r="M233" s="276"/>
      <c r="N233" s="277"/>
      <c r="O233" s="277"/>
      <c r="P233" s="277"/>
      <c r="Q233" s="277"/>
      <c r="R233" s="277"/>
      <c r="S233" s="277"/>
      <c r="T233" s="27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9" t="s">
        <v>163</v>
      </c>
      <c r="AU233" s="279" t="s">
        <v>87</v>
      </c>
      <c r="AV233" s="15" t="s">
        <v>148</v>
      </c>
      <c r="AW233" s="15" t="s">
        <v>33</v>
      </c>
      <c r="AX233" s="15" t="s">
        <v>85</v>
      </c>
      <c r="AY233" s="279" t="s">
        <v>149</v>
      </c>
    </row>
    <row r="234" s="2" customFormat="1" ht="16.5" customHeight="1">
      <c r="A234" s="39"/>
      <c r="B234" s="40"/>
      <c r="C234" s="227" t="s">
        <v>430</v>
      </c>
      <c r="D234" s="227" t="s">
        <v>155</v>
      </c>
      <c r="E234" s="228" t="s">
        <v>431</v>
      </c>
      <c r="F234" s="229" t="s">
        <v>432</v>
      </c>
      <c r="G234" s="230" t="s">
        <v>425</v>
      </c>
      <c r="H234" s="231">
        <v>362.23000000000002</v>
      </c>
      <c r="I234" s="232"/>
      <c r="J234" s="233">
        <f>ROUND(I234*H234,2)</f>
        <v>0</v>
      </c>
      <c r="K234" s="229" t="s">
        <v>159</v>
      </c>
      <c r="L234" s="45"/>
      <c r="M234" s="234" t="s">
        <v>1</v>
      </c>
      <c r="N234" s="235" t="s">
        <v>42</v>
      </c>
      <c r="O234" s="92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148</v>
      </c>
      <c r="AT234" s="238" t="s">
        <v>155</v>
      </c>
      <c r="AU234" s="238" t="s">
        <v>87</v>
      </c>
      <c r="AY234" s="18" t="s">
        <v>149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85</v>
      </c>
      <c r="BK234" s="239">
        <f>ROUND(I234*H234,2)</f>
        <v>0</v>
      </c>
      <c r="BL234" s="18" t="s">
        <v>148</v>
      </c>
      <c r="BM234" s="238" t="s">
        <v>433</v>
      </c>
    </row>
    <row r="235" s="2" customFormat="1">
      <c r="A235" s="39"/>
      <c r="B235" s="40"/>
      <c r="C235" s="41"/>
      <c r="D235" s="240" t="s">
        <v>162</v>
      </c>
      <c r="E235" s="41"/>
      <c r="F235" s="241" t="s">
        <v>434</v>
      </c>
      <c r="G235" s="41"/>
      <c r="H235" s="41"/>
      <c r="I235" s="242"/>
      <c r="J235" s="41"/>
      <c r="K235" s="41"/>
      <c r="L235" s="45"/>
      <c r="M235" s="243"/>
      <c r="N235" s="244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162</v>
      </c>
      <c r="AU235" s="18" t="s">
        <v>87</v>
      </c>
    </row>
    <row r="236" s="14" customFormat="1">
      <c r="A236" s="14"/>
      <c r="B236" s="255"/>
      <c r="C236" s="256"/>
      <c r="D236" s="240" t="s">
        <v>163</v>
      </c>
      <c r="E236" s="257" t="s">
        <v>1</v>
      </c>
      <c r="F236" s="258" t="s">
        <v>435</v>
      </c>
      <c r="G236" s="256"/>
      <c r="H236" s="259">
        <v>362.23000000000002</v>
      </c>
      <c r="I236" s="260"/>
      <c r="J236" s="256"/>
      <c r="K236" s="256"/>
      <c r="L236" s="261"/>
      <c r="M236" s="262"/>
      <c r="N236" s="263"/>
      <c r="O236" s="263"/>
      <c r="P236" s="263"/>
      <c r="Q236" s="263"/>
      <c r="R236" s="263"/>
      <c r="S236" s="263"/>
      <c r="T236" s="26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5" t="s">
        <v>163</v>
      </c>
      <c r="AU236" s="265" t="s">
        <v>87</v>
      </c>
      <c r="AV236" s="14" t="s">
        <v>87</v>
      </c>
      <c r="AW236" s="14" t="s">
        <v>33</v>
      </c>
      <c r="AX236" s="14" t="s">
        <v>85</v>
      </c>
      <c r="AY236" s="265" t="s">
        <v>149</v>
      </c>
    </row>
    <row r="237" s="2" customFormat="1" ht="21.75" customHeight="1">
      <c r="A237" s="39"/>
      <c r="B237" s="40"/>
      <c r="C237" s="227" t="s">
        <v>436</v>
      </c>
      <c r="D237" s="227" t="s">
        <v>155</v>
      </c>
      <c r="E237" s="228" t="s">
        <v>437</v>
      </c>
      <c r="F237" s="229" t="s">
        <v>438</v>
      </c>
      <c r="G237" s="230" t="s">
        <v>425</v>
      </c>
      <c r="H237" s="231">
        <v>122.79000000000001</v>
      </c>
      <c r="I237" s="232"/>
      <c r="J237" s="233">
        <f>ROUND(I237*H237,2)</f>
        <v>0</v>
      </c>
      <c r="K237" s="229" t="s">
        <v>159</v>
      </c>
      <c r="L237" s="45"/>
      <c r="M237" s="234" t="s">
        <v>1</v>
      </c>
      <c r="N237" s="235" t="s">
        <v>42</v>
      </c>
      <c r="O237" s="92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8" t="s">
        <v>148</v>
      </c>
      <c r="AT237" s="238" t="s">
        <v>155</v>
      </c>
      <c r="AU237" s="238" t="s">
        <v>87</v>
      </c>
      <c r="AY237" s="18" t="s">
        <v>149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8" t="s">
        <v>85</v>
      </c>
      <c r="BK237" s="239">
        <f>ROUND(I237*H237,2)</f>
        <v>0</v>
      </c>
      <c r="BL237" s="18" t="s">
        <v>148</v>
      </c>
      <c r="BM237" s="238" t="s">
        <v>439</v>
      </c>
    </row>
    <row r="238" s="2" customFormat="1">
      <c r="A238" s="39"/>
      <c r="B238" s="40"/>
      <c r="C238" s="41"/>
      <c r="D238" s="240" t="s">
        <v>162</v>
      </c>
      <c r="E238" s="41"/>
      <c r="F238" s="241" t="s">
        <v>440</v>
      </c>
      <c r="G238" s="41"/>
      <c r="H238" s="41"/>
      <c r="I238" s="242"/>
      <c r="J238" s="41"/>
      <c r="K238" s="41"/>
      <c r="L238" s="45"/>
      <c r="M238" s="243"/>
      <c r="N238" s="244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162</v>
      </c>
      <c r="AU238" s="18" t="s">
        <v>87</v>
      </c>
    </row>
    <row r="239" s="14" customFormat="1">
      <c r="A239" s="14"/>
      <c r="B239" s="255"/>
      <c r="C239" s="256"/>
      <c r="D239" s="240" t="s">
        <v>163</v>
      </c>
      <c r="E239" s="257" t="s">
        <v>1</v>
      </c>
      <c r="F239" s="258" t="s">
        <v>441</v>
      </c>
      <c r="G239" s="256"/>
      <c r="H239" s="259">
        <v>11.43</v>
      </c>
      <c r="I239" s="260"/>
      <c r="J239" s="256"/>
      <c r="K239" s="256"/>
      <c r="L239" s="261"/>
      <c r="M239" s="262"/>
      <c r="N239" s="263"/>
      <c r="O239" s="263"/>
      <c r="P239" s="263"/>
      <c r="Q239" s="263"/>
      <c r="R239" s="263"/>
      <c r="S239" s="263"/>
      <c r="T239" s="26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5" t="s">
        <v>163</v>
      </c>
      <c r="AU239" s="265" t="s">
        <v>87</v>
      </c>
      <c r="AV239" s="14" t="s">
        <v>87</v>
      </c>
      <c r="AW239" s="14" t="s">
        <v>33</v>
      </c>
      <c r="AX239" s="14" t="s">
        <v>77</v>
      </c>
      <c r="AY239" s="265" t="s">
        <v>149</v>
      </c>
    </row>
    <row r="240" s="14" customFormat="1">
      <c r="A240" s="14"/>
      <c r="B240" s="255"/>
      <c r="C240" s="256"/>
      <c r="D240" s="240" t="s">
        <v>163</v>
      </c>
      <c r="E240" s="257" t="s">
        <v>1</v>
      </c>
      <c r="F240" s="258" t="s">
        <v>442</v>
      </c>
      <c r="G240" s="256"/>
      <c r="H240" s="259">
        <v>111.36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5" t="s">
        <v>163</v>
      </c>
      <c r="AU240" s="265" t="s">
        <v>87</v>
      </c>
      <c r="AV240" s="14" t="s">
        <v>87</v>
      </c>
      <c r="AW240" s="14" t="s">
        <v>33</v>
      </c>
      <c r="AX240" s="14" t="s">
        <v>77</v>
      </c>
      <c r="AY240" s="265" t="s">
        <v>149</v>
      </c>
    </row>
    <row r="241" s="15" customFormat="1">
      <c r="A241" s="15"/>
      <c r="B241" s="269"/>
      <c r="C241" s="270"/>
      <c r="D241" s="240" t="s">
        <v>163</v>
      </c>
      <c r="E241" s="271" t="s">
        <v>1</v>
      </c>
      <c r="F241" s="272" t="s">
        <v>319</v>
      </c>
      <c r="G241" s="270"/>
      <c r="H241" s="273">
        <v>122.79000000000001</v>
      </c>
      <c r="I241" s="274"/>
      <c r="J241" s="270"/>
      <c r="K241" s="270"/>
      <c r="L241" s="275"/>
      <c r="M241" s="276"/>
      <c r="N241" s="277"/>
      <c r="O241" s="277"/>
      <c r="P241" s="277"/>
      <c r="Q241" s="277"/>
      <c r="R241" s="277"/>
      <c r="S241" s="277"/>
      <c r="T241" s="27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9" t="s">
        <v>163</v>
      </c>
      <c r="AU241" s="279" t="s">
        <v>87</v>
      </c>
      <c r="AV241" s="15" t="s">
        <v>148</v>
      </c>
      <c r="AW241" s="15" t="s">
        <v>33</v>
      </c>
      <c r="AX241" s="15" t="s">
        <v>85</v>
      </c>
      <c r="AY241" s="279" t="s">
        <v>149</v>
      </c>
    </row>
    <row r="242" s="2" customFormat="1" ht="21.75" customHeight="1">
      <c r="A242" s="39"/>
      <c r="B242" s="40"/>
      <c r="C242" s="227" t="s">
        <v>443</v>
      </c>
      <c r="D242" s="227" t="s">
        <v>155</v>
      </c>
      <c r="E242" s="228" t="s">
        <v>444</v>
      </c>
      <c r="F242" s="229" t="s">
        <v>445</v>
      </c>
      <c r="G242" s="230" t="s">
        <v>425</v>
      </c>
      <c r="H242" s="231">
        <v>15.805</v>
      </c>
      <c r="I242" s="232"/>
      <c r="J242" s="233">
        <f>ROUND(I242*H242,2)</f>
        <v>0</v>
      </c>
      <c r="K242" s="229" t="s">
        <v>159</v>
      </c>
      <c r="L242" s="45"/>
      <c r="M242" s="234" t="s">
        <v>1</v>
      </c>
      <c r="N242" s="235" t="s">
        <v>42</v>
      </c>
      <c r="O242" s="92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148</v>
      </c>
      <c r="AT242" s="238" t="s">
        <v>155</v>
      </c>
      <c r="AU242" s="238" t="s">
        <v>87</v>
      </c>
      <c r="AY242" s="18" t="s">
        <v>149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85</v>
      </c>
      <c r="BK242" s="239">
        <f>ROUND(I242*H242,2)</f>
        <v>0</v>
      </c>
      <c r="BL242" s="18" t="s">
        <v>148</v>
      </c>
      <c r="BM242" s="238" t="s">
        <v>446</v>
      </c>
    </row>
    <row r="243" s="2" customFormat="1">
      <c r="A243" s="39"/>
      <c r="B243" s="40"/>
      <c r="C243" s="41"/>
      <c r="D243" s="240" t="s">
        <v>162</v>
      </c>
      <c r="E243" s="41"/>
      <c r="F243" s="241" t="s">
        <v>447</v>
      </c>
      <c r="G243" s="41"/>
      <c r="H243" s="41"/>
      <c r="I243" s="242"/>
      <c r="J243" s="41"/>
      <c r="K243" s="41"/>
      <c r="L243" s="45"/>
      <c r="M243" s="243"/>
      <c r="N243" s="244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162</v>
      </c>
      <c r="AU243" s="18" t="s">
        <v>87</v>
      </c>
    </row>
    <row r="244" s="13" customFormat="1">
      <c r="A244" s="13"/>
      <c r="B244" s="245"/>
      <c r="C244" s="246"/>
      <c r="D244" s="240" t="s">
        <v>163</v>
      </c>
      <c r="E244" s="247" t="s">
        <v>1</v>
      </c>
      <c r="F244" s="248" t="s">
        <v>448</v>
      </c>
      <c r="G244" s="246"/>
      <c r="H244" s="247" t="s">
        <v>1</v>
      </c>
      <c r="I244" s="249"/>
      <c r="J244" s="246"/>
      <c r="K244" s="246"/>
      <c r="L244" s="250"/>
      <c r="M244" s="251"/>
      <c r="N244" s="252"/>
      <c r="O244" s="252"/>
      <c r="P244" s="252"/>
      <c r="Q244" s="252"/>
      <c r="R244" s="252"/>
      <c r="S244" s="252"/>
      <c r="T244" s="25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4" t="s">
        <v>163</v>
      </c>
      <c r="AU244" s="254" t="s">
        <v>87</v>
      </c>
      <c r="AV244" s="13" t="s">
        <v>85</v>
      </c>
      <c r="AW244" s="13" t="s">
        <v>33</v>
      </c>
      <c r="AX244" s="13" t="s">
        <v>77</v>
      </c>
      <c r="AY244" s="254" t="s">
        <v>149</v>
      </c>
    </row>
    <row r="245" s="14" customFormat="1">
      <c r="A245" s="14"/>
      <c r="B245" s="255"/>
      <c r="C245" s="256"/>
      <c r="D245" s="240" t="s">
        <v>163</v>
      </c>
      <c r="E245" s="257" t="s">
        <v>1</v>
      </c>
      <c r="F245" s="258" t="s">
        <v>449</v>
      </c>
      <c r="G245" s="256"/>
      <c r="H245" s="259">
        <v>7.6950000000000003</v>
      </c>
      <c r="I245" s="260"/>
      <c r="J245" s="256"/>
      <c r="K245" s="256"/>
      <c r="L245" s="261"/>
      <c r="M245" s="262"/>
      <c r="N245" s="263"/>
      <c r="O245" s="263"/>
      <c r="P245" s="263"/>
      <c r="Q245" s="263"/>
      <c r="R245" s="263"/>
      <c r="S245" s="263"/>
      <c r="T245" s="26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5" t="s">
        <v>163</v>
      </c>
      <c r="AU245" s="265" t="s">
        <v>87</v>
      </c>
      <c r="AV245" s="14" t="s">
        <v>87</v>
      </c>
      <c r="AW245" s="14" t="s">
        <v>33</v>
      </c>
      <c r="AX245" s="14" t="s">
        <v>77</v>
      </c>
      <c r="AY245" s="265" t="s">
        <v>149</v>
      </c>
    </row>
    <row r="246" s="14" customFormat="1">
      <c r="A246" s="14"/>
      <c r="B246" s="255"/>
      <c r="C246" s="256"/>
      <c r="D246" s="240" t="s">
        <v>163</v>
      </c>
      <c r="E246" s="257" t="s">
        <v>1</v>
      </c>
      <c r="F246" s="258" t="s">
        <v>450</v>
      </c>
      <c r="G246" s="256"/>
      <c r="H246" s="259">
        <v>8.1099999999999994</v>
      </c>
      <c r="I246" s="260"/>
      <c r="J246" s="256"/>
      <c r="K246" s="256"/>
      <c r="L246" s="261"/>
      <c r="M246" s="262"/>
      <c r="N246" s="263"/>
      <c r="O246" s="263"/>
      <c r="P246" s="263"/>
      <c r="Q246" s="263"/>
      <c r="R246" s="263"/>
      <c r="S246" s="263"/>
      <c r="T246" s="26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5" t="s">
        <v>163</v>
      </c>
      <c r="AU246" s="265" t="s">
        <v>87</v>
      </c>
      <c r="AV246" s="14" t="s">
        <v>87</v>
      </c>
      <c r="AW246" s="14" t="s">
        <v>33</v>
      </c>
      <c r="AX246" s="14" t="s">
        <v>77</v>
      </c>
      <c r="AY246" s="265" t="s">
        <v>149</v>
      </c>
    </row>
    <row r="247" s="15" customFormat="1">
      <c r="A247" s="15"/>
      <c r="B247" s="269"/>
      <c r="C247" s="270"/>
      <c r="D247" s="240" t="s">
        <v>163</v>
      </c>
      <c r="E247" s="271" t="s">
        <v>1</v>
      </c>
      <c r="F247" s="272" t="s">
        <v>319</v>
      </c>
      <c r="G247" s="270"/>
      <c r="H247" s="273">
        <v>15.805</v>
      </c>
      <c r="I247" s="274"/>
      <c r="J247" s="270"/>
      <c r="K247" s="270"/>
      <c r="L247" s="275"/>
      <c r="M247" s="276"/>
      <c r="N247" s="277"/>
      <c r="O247" s="277"/>
      <c r="P247" s="277"/>
      <c r="Q247" s="277"/>
      <c r="R247" s="277"/>
      <c r="S247" s="277"/>
      <c r="T247" s="278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9" t="s">
        <v>163</v>
      </c>
      <c r="AU247" s="279" t="s">
        <v>87</v>
      </c>
      <c r="AV247" s="15" t="s">
        <v>148</v>
      </c>
      <c r="AW247" s="15" t="s">
        <v>33</v>
      </c>
      <c r="AX247" s="15" t="s">
        <v>85</v>
      </c>
      <c r="AY247" s="279" t="s">
        <v>149</v>
      </c>
    </row>
    <row r="248" s="2" customFormat="1" ht="16.5" customHeight="1">
      <c r="A248" s="39"/>
      <c r="B248" s="40"/>
      <c r="C248" s="227" t="s">
        <v>451</v>
      </c>
      <c r="D248" s="227" t="s">
        <v>155</v>
      </c>
      <c r="E248" s="228" t="s">
        <v>452</v>
      </c>
      <c r="F248" s="229" t="s">
        <v>453</v>
      </c>
      <c r="G248" s="230" t="s">
        <v>425</v>
      </c>
      <c r="H248" s="231">
        <v>10.576000000000001</v>
      </c>
      <c r="I248" s="232"/>
      <c r="J248" s="233">
        <f>ROUND(I248*H248,2)</f>
        <v>0</v>
      </c>
      <c r="K248" s="229" t="s">
        <v>159</v>
      </c>
      <c r="L248" s="45"/>
      <c r="M248" s="234" t="s">
        <v>1</v>
      </c>
      <c r="N248" s="235" t="s">
        <v>42</v>
      </c>
      <c r="O248" s="92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148</v>
      </c>
      <c r="AT248" s="238" t="s">
        <v>155</v>
      </c>
      <c r="AU248" s="238" t="s">
        <v>87</v>
      </c>
      <c r="AY248" s="18" t="s">
        <v>149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85</v>
      </c>
      <c r="BK248" s="239">
        <f>ROUND(I248*H248,2)</f>
        <v>0</v>
      </c>
      <c r="BL248" s="18" t="s">
        <v>148</v>
      </c>
      <c r="BM248" s="238" t="s">
        <v>454</v>
      </c>
    </row>
    <row r="249" s="2" customFormat="1">
      <c r="A249" s="39"/>
      <c r="B249" s="40"/>
      <c r="C249" s="41"/>
      <c r="D249" s="240" t="s">
        <v>162</v>
      </c>
      <c r="E249" s="41"/>
      <c r="F249" s="241" t="s">
        <v>455</v>
      </c>
      <c r="G249" s="41"/>
      <c r="H249" s="41"/>
      <c r="I249" s="242"/>
      <c r="J249" s="41"/>
      <c r="K249" s="41"/>
      <c r="L249" s="45"/>
      <c r="M249" s="243"/>
      <c r="N249" s="244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162</v>
      </c>
      <c r="AU249" s="18" t="s">
        <v>87</v>
      </c>
    </row>
    <row r="250" s="14" customFormat="1">
      <c r="A250" s="14"/>
      <c r="B250" s="255"/>
      <c r="C250" s="256"/>
      <c r="D250" s="240" t="s">
        <v>163</v>
      </c>
      <c r="E250" s="257" t="s">
        <v>1</v>
      </c>
      <c r="F250" s="258" t="s">
        <v>456</v>
      </c>
      <c r="G250" s="256"/>
      <c r="H250" s="259">
        <v>2.7360000000000002</v>
      </c>
      <c r="I250" s="260"/>
      <c r="J250" s="256"/>
      <c r="K250" s="256"/>
      <c r="L250" s="261"/>
      <c r="M250" s="262"/>
      <c r="N250" s="263"/>
      <c r="O250" s="263"/>
      <c r="P250" s="263"/>
      <c r="Q250" s="263"/>
      <c r="R250" s="263"/>
      <c r="S250" s="263"/>
      <c r="T250" s="26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5" t="s">
        <v>163</v>
      </c>
      <c r="AU250" s="265" t="s">
        <v>87</v>
      </c>
      <c r="AV250" s="14" t="s">
        <v>87</v>
      </c>
      <c r="AW250" s="14" t="s">
        <v>33</v>
      </c>
      <c r="AX250" s="14" t="s">
        <v>77</v>
      </c>
      <c r="AY250" s="265" t="s">
        <v>149</v>
      </c>
    </row>
    <row r="251" s="14" customFormat="1">
      <c r="A251" s="14"/>
      <c r="B251" s="255"/>
      <c r="C251" s="256"/>
      <c r="D251" s="240" t="s">
        <v>163</v>
      </c>
      <c r="E251" s="257" t="s">
        <v>1</v>
      </c>
      <c r="F251" s="258" t="s">
        <v>457</v>
      </c>
      <c r="G251" s="256"/>
      <c r="H251" s="259">
        <v>7.8399999999999999</v>
      </c>
      <c r="I251" s="260"/>
      <c r="J251" s="256"/>
      <c r="K251" s="256"/>
      <c r="L251" s="261"/>
      <c r="M251" s="262"/>
      <c r="N251" s="263"/>
      <c r="O251" s="263"/>
      <c r="P251" s="263"/>
      <c r="Q251" s="263"/>
      <c r="R251" s="263"/>
      <c r="S251" s="263"/>
      <c r="T251" s="26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5" t="s">
        <v>163</v>
      </c>
      <c r="AU251" s="265" t="s">
        <v>87</v>
      </c>
      <c r="AV251" s="14" t="s">
        <v>87</v>
      </c>
      <c r="AW251" s="14" t="s">
        <v>33</v>
      </c>
      <c r="AX251" s="14" t="s">
        <v>77</v>
      </c>
      <c r="AY251" s="265" t="s">
        <v>149</v>
      </c>
    </row>
    <row r="252" s="15" customFormat="1">
      <c r="A252" s="15"/>
      <c r="B252" s="269"/>
      <c r="C252" s="270"/>
      <c r="D252" s="240" t="s">
        <v>163</v>
      </c>
      <c r="E252" s="271" t="s">
        <v>1</v>
      </c>
      <c r="F252" s="272" t="s">
        <v>319</v>
      </c>
      <c r="G252" s="270"/>
      <c r="H252" s="273">
        <v>10.576000000000001</v>
      </c>
      <c r="I252" s="274"/>
      <c r="J252" s="270"/>
      <c r="K252" s="270"/>
      <c r="L252" s="275"/>
      <c r="M252" s="276"/>
      <c r="N252" s="277"/>
      <c r="O252" s="277"/>
      <c r="P252" s="277"/>
      <c r="Q252" s="277"/>
      <c r="R252" s="277"/>
      <c r="S252" s="277"/>
      <c r="T252" s="278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9" t="s">
        <v>163</v>
      </c>
      <c r="AU252" s="279" t="s">
        <v>87</v>
      </c>
      <c r="AV252" s="15" t="s">
        <v>148</v>
      </c>
      <c r="AW252" s="15" t="s">
        <v>33</v>
      </c>
      <c r="AX252" s="15" t="s">
        <v>85</v>
      </c>
      <c r="AY252" s="279" t="s">
        <v>149</v>
      </c>
    </row>
    <row r="253" s="2" customFormat="1" ht="16.5" customHeight="1">
      <c r="A253" s="39"/>
      <c r="B253" s="40"/>
      <c r="C253" s="227" t="s">
        <v>458</v>
      </c>
      <c r="D253" s="227" t="s">
        <v>155</v>
      </c>
      <c r="E253" s="228" t="s">
        <v>459</v>
      </c>
      <c r="F253" s="229" t="s">
        <v>460</v>
      </c>
      <c r="G253" s="230" t="s">
        <v>278</v>
      </c>
      <c r="H253" s="231">
        <v>9.1199999999999992</v>
      </c>
      <c r="I253" s="232"/>
      <c r="J253" s="233">
        <f>ROUND(I253*H253,2)</f>
        <v>0</v>
      </c>
      <c r="K253" s="229" t="s">
        <v>159</v>
      </c>
      <c r="L253" s="45"/>
      <c r="M253" s="234" t="s">
        <v>1</v>
      </c>
      <c r="N253" s="235" t="s">
        <v>42</v>
      </c>
      <c r="O253" s="92"/>
      <c r="P253" s="236">
        <f>O253*H253</f>
        <v>0</v>
      </c>
      <c r="Q253" s="236">
        <v>0.00084000000000000003</v>
      </c>
      <c r="R253" s="236">
        <f>Q253*H253</f>
        <v>0.0076607999999999997</v>
      </c>
      <c r="S253" s="236">
        <v>0</v>
      </c>
      <c r="T253" s="23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8" t="s">
        <v>148</v>
      </c>
      <c r="AT253" s="238" t="s">
        <v>155</v>
      </c>
      <c r="AU253" s="238" t="s">
        <v>87</v>
      </c>
      <c r="AY253" s="18" t="s">
        <v>149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8" t="s">
        <v>85</v>
      </c>
      <c r="BK253" s="239">
        <f>ROUND(I253*H253,2)</f>
        <v>0</v>
      </c>
      <c r="BL253" s="18" t="s">
        <v>148</v>
      </c>
      <c r="BM253" s="238" t="s">
        <v>461</v>
      </c>
    </row>
    <row r="254" s="2" customFormat="1">
      <c r="A254" s="39"/>
      <c r="B254" s="40"/>
      <c r="C254" s="41"/>
      <c r="D254" s="240" t="s">
        <v>162</v>
      </c>
      <c r="E254" s="41"/>
      <c r="F254" s="241" t="s">
        <v>462</v>
      </c>
      <c r="G254" s="41"/>
      <c r="H254" s="41"/>
      <c r="I254" s="242"/>
      <c r="J254" s="41"/>
      <c r="K254" s="41"/>
      <c r="L254" s="45"/>
      <c r="M254" s="243"/>
      <c r="N254" s="244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162</v>
      </c>
      <c r="AU254" s="18" t="s">
        <v>87</v>
      </c>
    </row>
    <row r="255" s="14" customFormat="1">
      <c r="A255" s="14"/>
      <c r="B255" s="255"/>
      <c r="C255" s="256"/>
      <c r="D255" s="240" t="s">
        <v>163</v>
      </c>
      <c r="E255" s="257" t="s">
        <v>1</v>
      </c>
      <c r="F255" s="258" t="s">
        <v>463</v>
      </c>
      <c r="G255" s="256"/>
      <c r="H255" s="259">
        <v>9.1199999999999992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5" t="s">
        <v>163</v>
      </c>
      <c r="AU255" s="265" t="s">
        <v>87</v>
      </c>
      <c r="AV255" s="14" t="s">
        <v>87</v>
      </c>
      <c r="AW255" s="14" t="s">
        <v>33</v>
      </c>
      <c r="AX255" s="14" t="s">
        <v>85</v>
      </c>
      <c r="AY255" s="265" t="s">
        <v>149</v>
      </c>
    </row>
    <row r="256" s="2" customFormat="1" ht="16.5" customHeight="1">
      <c r="A256" s="39"/>
      <c r="B256" s="40"/>
      <c r="C256" s="227" t="s">
        <v>464</v>
      </c>
      <c r="D256" s="227" t="s">
        <v>155</v>
      </c>
      <c r="E256" s="228" t="s">
        <v>465</v>
      </c>
      <c r="F256" s="229" t="s">
        <v>466</v>
      </c>
      <c r="G256" s="230" t="s">
        <v>278</v>
      </c>
      <c r="H256" s="231">
        <v>9.1199999999999992</v>
      </c>
      <c r="I256" s="232"/>
      <c r="J256" s="233">
        <f>ROUND(I256*H256,2)</f>
        <v>0</v>
      </c>
      <c r="K256" s="229" t="s">
        <v>159</v>
      </c>
      <c r="L256" s="45"/>
      <c r="M256" s="234" t="s">
        <v>1</v>
      </c>
      <c r="N256" s="235" t="s">
        <v>42</v>
      </c>
      <c r="O256" s="92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148</v>
      </c>
      <c r="AT256" s="238" t="s">
        <v>155</v>
      </c>
      <c r="AU256" s="238" t="s">
        <v>87</v>
      </c>
      <c r="AY256" s="18" t="s">
        <v>149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85</v>
      </c>
      <c r="BK256" s="239">
        <f>ROUND(I256*H256,2)</f>
        <v>0</v>
      </c>
      <c r="BL256" s="18" t="s">
        <v>148</v>
      </c>
      <c r="BM256" s="238" t="s">
        <v>467</v>
      </c>
    </row>
    <row r="257" s="2" customFormat="1">
      <c r="A257" s="39"/>
      <c r="B257" s="40"/>
      <c r="C257" s="41"/>
      <c r="D257" s="240" t="s">
        <v>162</v>
      </c>
      <c r="E257" s="41"/>
      <c r="F257" s="241" t="s">
        <v>468</v>
      </c>
      <c r="G257" s="41"/>
      <c r="H257" s="41"/>
      <c r="I257" s="242"/>
      <c r="J257" s="41"/>
      <c r="K257" s="41"/>
      <c r="L257" s="45"/>
      <c r="M257" s="243"/>
      <c r="N257" s="244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162</v>
      </c>
      <c r="AU257" s="18" t="s">
        <v>87</v>
      </c>
    </row>
    <row r="258" s="14" customFormat="1">
      <c r="A258" s="14"/>
      <c r="B258" s="255"/>
      <c r="C258" s="256"/>
      <c r="D258" s="240" t="s">
        <v>163</v>
      </c>
      <c r="E258" s="257" t="s">
        <v>1</v>
      </c>
      <c r="F258" s="258" t="s">
        <v>469</v>
      </c>
      <c r="G258" s="256"/>
      <c r="H258" s="259">
        <v>9.1199999999999992</v>
      </c>
      <c r="I258" s="260"/>
      <c r="J258" s="256"/>
      <c r="K258" s="256"/>
      <c r="L258" s="261"/>
      <c r="M258" s="262"/>
      <c r="N258" s="263"/>
      <c r="O258" s="263"/>
      <c r="P258" s="263"/>
      <c r="Q258" s="263"/>
      <c r="R258" s="263"/>
      <c r="S258" s="263"/>
      <c r="T258" s="26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5" t="s">
        <v>163</v>
      </c>
      <c r="AU258" s="265" t="s">
        <v>87</v>
      </c>
      <c r="AV258" s="14" t="s">
        <v>87</v>
      </c>
      <c r="AW258" s="14" t="s">
        <v>33</v>
      </c>
      <c r="AX258" s="14" t="s">
        <v>85</v>
      </c>
      <c r="AY258" s="265" t="s">
        <v>149</v>
      </c>
    </row>
    <row r="259" s="2" customFormat="1" ht="16.5" customHeight="1">
      <c r="A259" s="39"/>
      <c r="B259" s="40"/>
      <c r="C259" s="227" t="s">
        <v>470</v>
      </c>
      <c r="D259" s="227" t="s">
        <v>155</v>
      </c>
      <c r="E259" s="228" t="s">
        <v>471</v>
      </c>
      <c r="F259" s="229" t="s">
        <v>472</v>
      </c>
      <c r="G259" s="230" t="s">
        <v>284</v>
      </c>
      <c r="H259" s="231">
        <v>15</v>
      </c>
      <c r="I259" s="232"/>
      <c r="J259" s="233">
        <f>ROUND(I259*H259,2)</f>
        <v>0</v>
      </c>
      <c r="K259" s="229" t="s">
        <v>159</v>
      </c>
      <c r="L259" s="45"/>
      <c r="M259" s="234" t="s">
        <v>1</v>
      </c>
      <c r="N259" s="235" t="s">
        <v>42</v>
      </c>
      <c r="O259" s="92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148</v>
      </c>
      <c r="AT259" s="238" t="s">
        <v>155</v>
      </c>
      <c r="AU259" s="238" t="s">
        <v>87</v>
      </c>
      <c r="AY259" s="18" t="s">
        <v>149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85</v>
      </c>
      <c r="BK259" s="239">
        <f>ROUND(I259*H259,2)</f>
        <v>0</v>
      </c>
      <c r="BL259" s="18" t="s">
        <v>148</v>
      </c>
      <c r="BM259" s="238" t="s">
        <v>473</v>
      </c>
    </row>
    <row r="260" s="2" customFormat="1">
      <c r="A260" s="39"/>
      <c r="B260" s="40"/>
      <c r="C260" s="41"/>
      <c r="D260" s="240" t="s">
        <v>162</v>
      </c>
      <c r="E260" s="41"/>
      <c r="F260" s="241" t="s">
        <v>474</v>
      </c>
      <c r="G260" s="41"/>
      <c r="H260" s="41"/>
      <c r="I260" s="242"/>
      <c r="J260" s="41"/>
      <c r="K260" s="41"/>
      <c r="L260" s="45"/>
      <c r="M260" s="243"/>
      <c r="N260" s="244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162</v>
      </c>
      <c r="AU260" s="18" t="s">
        <v>87</v>
      </c>
    </row>
    <row r="261" s="14" customFormat="1">
      <c r="A261" s="14"/>
      <c r="B261" s="255"/>
      <c r="C261" s="256"/>
      <c r="D261" s="240" t="s">
        <v>163</v>
      </c>
      <c r="E261" s="257" t="s">
        <v>1</v>
      </c>
      <c r="F261" s="258" t="s">
        <v>475</v>
      </c>
      <c r="G261" s="256"/>
      <c r="H261" s="259">
        <v>15</v>
      </c>
      <c r="I261" s="260"/>
      <c r="J261" s="256"/>
      <c r="K261" s="256"/>
      <c r="L261" s="261"/>
      <c r="M261" s="262"/>
      <c r="N261" s="263"/>
      <c r="O261" s="263"/>
      <c r="P261" s="263"/>
      <c r="Q261" s="263"/>
      <c r="R261" s="263"/>
      <c r="S261" s="263"/>
      <c r="T261" s="26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5" t="s">
        <v>163</v>
      </c>
      <c r="AU261" s="265" t="s">
        <v>87</v>
      </c>
      <c r="AV261" s="14" t="s">
        <v>87</v>
      </c>
      <c r="AW261" s="14" t="s">
        <v>33</v>
      </c>
      <c r="AX261" s="14" t="s">
        <v>85</v>
      </c>
      <c r="AY261" s="265" t="s">
        <v>149</v>
      </c>
    </row>
    <row r="262" s="2" customFormat="1" ht="16.5" customHeight="1">
      <c r="A262" s="39"/>
      <c r="B262" s="40"/>
      <c r="C262" s="227" t="s">
        <v>476</v>
      </c>
      <c r="D262" s="227" t="s">
        <v>155</v>
      </c>
      <c r="E262" s="228" t="s">
        <v>477</v>
      </c>
      <c r="F262" s="229" t="s">
        <v>478</v>
      </c>
      <c r="G262" s="230" t="s">
        <v>284</v>
      </c>
      <c r="H262" s="231">
        <v>2</v>
      </c>
      <c r="I262" s="232"/>
      <c r="J262" s="233">
        <f>ROUND(I262*H262,2)</f>
        <v>0</v>
      </c>
      <c r="K262" s="229" t="s">
        <v>159</v>
      </c>
      <c r="L262" s="45"/>
      <c r="M262" s="234" t="s">
        <v>1</v>
      </c>
      <c r="N262" s="235" t="s">
        <v>42</v>
      </c>
      <c r="O262" s="92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8" t="s">
        <v>148</v>
      </c>
      <c r="AT262" s="238" t="s">
        <v>155</v>
      </c>
      <c r="AU262" s="238" t="s">
        <v>87</v>
      </c>
      <c r="AY262" s="18" t="s">
        <v>149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8" t="s">
        <v>85</v>
      </c>
      <c r="BK262" s="239">
        <f>ROUND(I262*H262,2)</f>
        <v>0</v>
      </c>
      <c r="BL262" s="18" t="s">
        <v>148</v>
      </c>
      <c r="BM262" s="238" t="s">
        <v>479</v>
      </c>
    </row>
    <row r="263" s="2" customFormat="1">
      <c r="A263" s="39"/>
      <c r="B263" s="40"/>
      <c r="C263" s="41"/>
      <c r="D263" s="240" t="s">
        <v>162</v>
      </c>
      <c r="E263" s="41"/>
      <c r="F263" s="241" t="s">
        <v>480</v>
      </c>
      <c r="G263" s="41"/>
      <c r="H263" s="41"/>
      <c r="I263" s="242"/>
      <c r="J263" s="41"/>
      <c r="K263" s="41"/>
      <c r="L263" s="45"/>
      <c r="M263" s="243"/>
      <c r="N263" s="244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162</v>
      </c>
      <c r="AU263" s="18" t="s">
        <v>87</v>
      </c>
    </row>
    <row r="264" s="14" customFormat="1">
      <c r="A264" s="14"/>
      <c r="B264" s="255"/>
      <c r="C264" s="256"/>
      <c r="D264" s="240" t="s">
        <v>163</v>
      </c>
      <c r="E264" s="257" t="s">
        <v>1</v>
      </c>
      <c r="F264" s="258" t="s">
        <v>481</v>
      </c>
      <c r="G264" s="256"/>
      <c r="H264" s="259">
        <v>2</v>
      </c>
      <c r="I264" s="260"/>
      <c r="J264" s="256"/>
      <c r="K264" s="256"/>
      <c r="L264" s="261"/>
      <c r="M264" s="262"/>
      <c r="N264" s="263"/>
      <c r="O264" s="263"/>
      <c r="P264" s="263"/>
      <c r="Q264" s="263"/>
      <c r="R264" s="263"/>
      <c r="S264" s="263"/>
      <c r="T264" s="26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5" t="s">
        <v>163</v>
      </c>
      <c r="AU264" s="265" t="s">
        <v>87</v>
      </c>
      <c r="AV264" s="14" t="s">
        <v>87</v>
      </c>
      <c r="AW264" s="14" t="s">
        <v>33</v>
      </c>
      <c r="AX264" s="14" t="s">
        <v>85</v>
      </c>
      <c r="AY264" s="265" t="s">
        <v>149</v>
      </c>
    </row>
    <row r="265" s="2" customFormat="1" ht="16.5" customHeight="1">
      <c r="A265" s="39"/>
      <c r="B265" s="40"/>
      <c r="C265" s="227" t="s">
        <v>482</v>
      </c>
      <c r="D265" s="227" t="s">
        <v>155</v>
      </c>
      <c r="E265" s="228" t="s">
        <v>483</v>
      </c>
      <c r="F265" s="229" t="s">
        <v>484</v>
      </c>
      <c r="G265" s="230" t="s">
        <v>284</v>
      </c>
      <c r="H265" s="231">
        <v>15</v>
      </c>
      <c r="I265" s="232"/>
      <c r="J265" s="233">
        <f>ROUND(I265*H265,2)</f>
        <v>0</v>
      </c>
      <c r="K265" s="229" t="s">
        <v>159</v>
      </c>
      <c r="L265" s="45"/>
      <c r="M265" s="234" t="s">
        <v>1</v>
      </c>
      <c r="N265" s="235" t="s">
        <v>42</v>
      </c>
      <c r="O265" s="92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148</v>
      </c>
      <c r="AT265" s="238" t="s">
        <v>155</v>
      </c>
      <c r="AU265" s="238" t="s">
        <v>87</v>
      </c>
      <c r="AY265" s="18" t="s">
        <v>149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85</v>
      </c>
      <c r="BK265" s="239">
        <f>ROUND(I265*H265,2)</f>
        <v>0</v>
      </c>
      <c r="BL265" s="18" t="s">
        <v>148</v>
      </c>
      <c r="BM265" s="238" t="s">
        <v>485</v>
      </c>
    </row>
    <row r="266" s="2" customFormat="1">
      <c r="A266" s="39"/>
      <c r="B266" s="40"/>
      <c r="C266" s="41"/>
      <c r="D266" s="240" t="s">
        <v>162</v>
      </c>
      <c r="E266" s="41"/>
      <c r="F266" s="241" t="s">
        <v>486</v>
      </c>
      <c r="G266" s="41"/>
      <c r="H266" s="41"/>
      <c r="I266" s="242"/>
      <c r="J266" s="41"/>
      <c r="K266" s="41"/>
      <c r="L266" s="45"/>
      <c r="M266" s="243"/>
      <c r="N266" s="244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162</v>
      </c>
      <c r="AU266" s="18" t="s">
        <v>87</v>
      </c>
    </row>
    <row r="267" s="14" customFormat="1">
      <c r="A267" s="14"/>
      <c r="B267" s="255"/>
      <c r="C267" s="256"/>
      <c r="D267" s="240" t="s">
        <v>163</v>
      </c>
      <c r="E267" s="257" t="s">
        <v>1</v>
      </c>
      <c r="F267" s="258" t="s">
        <v>487</v>
      </c>
      <c r="G267" s="256"/>
      <c r="H267" s="259">
        <v>15</v>
      </c>
      <c r="I267" s="260"/>
      <c r="J267" s="256"/>
      <c r="K267" s="256"/>
      <c r="L267" s="261"/>
      <c r="M267" s="262"/>
      <c r="N267" s="263"/>
      <c r="O267" s="263"/>
      <c r="P267" s="263"/>
      <c r="Q267" s="263"/>
      <c r="R267" s="263"/>
      <c r="S267" s="263"/>
      <c r="T267" s="26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5" t="s">
        <v>163</v>
      </c>
      <c r="AU267" s="265" t="s">
        <v>87</v>
      </c>
      <c r="AV267" s="14" t="s">
        <v>87</v>
      </c>
      <c r="AW267" s="14" t="s">
        <v>33</v>
      </c>
      <c r="AX267" s="14" t="s">
        <v>85</v>
      </c>
      <c r="AY267" s="265" t="s">
        <v>149</v>
      </c>
    </row>
    <row r="268" s="2" customFormat="1" ht="16.5" customHeight="1">
      <c r="A268" s="39"/>
      <c r="B268" s="40"/>
      <c r="C268" s="227" t="s">
        <v>488</v>
      </c>
      <c r="D268" s="227" t="s">
        <v>155</v>
      </c>
      <c r="E268" s="228" t="s">
        <v>489</v>
      </c>
      <c r="F268" s="229" t="s">
        <v>490</v>
      </c>
      <c r="G268" s="230" t="s">
        <v>284</v>
      </c>
      <c r="H268" s="231">
        <v>2</v>
      </c>
      <c r="I268" s="232"/>
      <c r="J268" s="233">
        <f>ROUND(I268*H268,2)</f>
        <v>0</v>
      </c>
      <c r="K268" s="229" t="s">
        <v>159</v>
      </c>
      <c r="L268" s="45"/>
      <c r="M268" s="234" t="s">
        <v>1</v>
      </c>
      <c r="N268" s="235" t="s">
        <v>42</v>
      </c>
      <c r="O268" s="92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8" t="s">
        <v>148</v>
      </c>
      <c r="AT268" s="238" t="s">
        <v>155</v>
      </c>
      <c r="AU268" s="238" t="s">
        <v>87</v>
      </c>
      <c r="AY268" s="18" t="s">
        <v>149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8" t="s">
        <v>85</v>
      </c>
      <c r="BK268" s="239">
        <f>ROUND(I268*H268,2)</f>
        <v>0</v>
      </c>
      <c r="BL268" s="18" t="s">
        <v>148</v>
      </c>
      <c r="BM268" s="238" t="s">
        <v>491</v>
      </c>
    </row>
    <row r="269" s="2" customFormat="1">
      <c r="A269" s="39"/>
      <c r="B269" s="40"/>
      <c r="C269" s="41"/>
      <c r="D269" s="240" t="s">
        <v>162</v>
      </c>
      <c r="E269" s="41"/>
      <c r="F269" s="241" t="s">
        <v>492</v>
      </c>
      <c r="G269" s="41"/>
      <c r="H269" s="41"/>
      <c r="I269" s="242"/>
      <c r="J269" s="41"/>
      <c r="K269" s="41"/>
      <c r="L269" s="45"/>
      <c r="M269" s="243"/>
      <c r="N269" s="244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162</v>
      </c>
      <c r="AU269" s="18" t="s">
        <v>87</v>
      </c>
    </row>
    <row r="270" s="14" customFormat="1">
      <c r="A270" s="14"/>
      <c r="B270" s="255"/>
      <c r="C270" s="256"/>
      <c r="D270" s="240" t="s">
        <v>163</v>
      </c>
      <c r="E270" s="257" t="s">
        <v>1</v>
      </c>
      <c r="F270" s="258" t="s">
        <v>493</v>
      </c>
      <c r="G270" s="256"/>
      <c r="H270" s="259">
        <v>2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5" t="s">
        <v>163</v>
      </c>
      <c r="AU270" s="265" t="s">
        <v>87</v>
      </c>
      <c r="AV270" s="14" t="s">
        <v>87</v>
      </c>
      <c r="AW270" s="14" t="s">
        <v>33</v>
      </c>
      <c r="AX270" s="14" t="s">
        <v>85</v>
      </c>
      <c r="AY270" s="265" t="s">
        <v>149</v>
      </c>
    </row>
    <row r="271" s="2" customFormat="1" ht="16.5" customHeight="1">
      <c r="A271" s="39"/>
      <c r="B271" s="40"/>
      <c r="C271" s="227" t="s">
        <v>494</v>
      </c>
      <c r="D271" s="227" t="s">
        <v>155</v>
      </c>
      <c r="E271" s="228" t="s">
        <v>495</v>
      </c>
      <c r="F271" s="229" t="s">
        <v>496</v>
      </c>
      <c r="G271" s="230" t="s">
        <v>284</v>
      </c>
      <c r="H271" s="231">
        <v>285</v>
      </c>
      <c r="I271" s="232"/>
      <c r="J271" s="233">
        <f>ROUND(I271*H271,2)</f>
        <v>0</v>
      </c>
      <c r="K271" s="229" t="s">
        <v>159</v>
      </c>
      <c r="L271" s="45"/>
      <c r="M271" s="234" t="s">
        <v>1</v>
      </c>
      <c r="N271" s="235" t="s">
        <v>42</v>
      </c>
      <c r="O271" s="92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148</v>
      </c>
      <c r="AT271" s="238" t="s">
        <v>155</v>
      </c>
      <c r="AU271" s="238" t="s">
        <v>87</v>
      </c>
      <c r="AY271" s="18" t="s">
        <v>149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85</v>
      </c>
      <c r="BK271" s="239">
        <f>ROUND(I271*H271,2)</f>
        <v>0</v>
      </c>
      <c r="BL271" s="18" t="s">
        <v>148</v>
      </c>
      <c r="BM271" s="238" t="s">
        <v>497</v>
      </c>
    </row>
    <row r="272" s="2" customFormat="1">
      <c r="A272" s="39"/>
      <c r="B272" s="40"/>
      <c r="C272" s="41"/>
      <c r="D272" s="240" t="s">
        <v>162</v>
      </c>
      <c r="E272" s="41"/>
      <c r="F272" s="241" t="s">
        <v>498</v>
      </c>
      <c r="G272" s="41"/>
      <c r="H272" s="41"/>
      <c r="I272" s="242"/>
      <c r="J272" s="41"/>
      <c r="K272" s="41"/>
      <c r="L272" s="45"/>
      <c r="M272" s="243"/>
      <c r="N272" s="244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162</v>
      </c>
      <c r="AU272" s="18" t="s">
        <v>87</v>
      </c>
    </row>
    <row r="273" s="14" customFormat="1">
      <c r="A273" s="14"/>
      <c r="B273" s="255"/>
      <c r="C273" s="256"/>
      <c r="D273" s="240" t="s">
        <v>163</v>
      </c>
      <c r="E273" s="257" t="s">
        <v>1</v>
      </c>
      <c r="F273" s="258" t="s">
        <v>499</v>
      </c>
      <c r="G273" s="256"/>
      <c r="H273" s="259">
        <v>285</v>
      </c>
      <c r="I273" s="260"/>
      <c r="J273" s="256"/>
      <c r="K273" s="256"/>
      <c r="L273" s="261"/>
      <c r="M273" s="262"/>
      <c r="N273" s="263"/>
      <c r="O273" s="263"/>
      <c r="P273" s="263"/>
      <c r="Q273" s="263"/>
      <c r="R273" s="263"/>
      <c r="S273" s="263"/>
      <c r="T273" s="26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5" t="s">
        <v>163</v>
      </c>
      <c r="AU273" s="265" t="s">
        <v>87</v>
      </c>
      <c r="AV273" s="14" t="s">
        <v>87</v>
      </c>
      <c r="AW273" s="14" t="s">
        <v>33</v>
      </c>
      <c r="AX273" s="14" t="s">
        <v>85</v>
      </c>
      <c r="AY273" s="265" t="s">
        <v>149</v>
      </c>
    </row>
    <row r="274" s="2" customFormat="1" ht="16.5" customHeight="1">
      <c r="A274" s="39"/>
      <c r="B274" s="40"/>
      <c r="C274" s="227" t="s">
        <v>500</v>
      </c>
      <c r="D274" s="227" t="s">
        <v>155</v>
      </c>
      <c r="E274" s="228" t="s">
        <v>501</v>
      </c>
      <c r="F274" s="229" t="s">
        <v>502</v>
      </c>
      <c r="G274" s="230" t="s">
        <v>284</v>
      </c>
      <c r="H274" s="231">
        <v>38</v>
      </c>
      <c r="I274" s="232"/>
      <c r="J274" s="233">
        <f>ROUND(I274*H274,2)</f>
        <v>0</v>
      </c>
      <c r="K274" s="229" t="s">
        <v>159</v>
      </c>
      <c r="L274" s="45"/>
      <c r="M274" s="234" t="s">
        <v>1</v>
      </c>
      <c r="N274" s="235" t="s">
        <v>42</v>
      </c>
      <c r="O274" s="92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8" t="s">
        <v>148</v>
      </c>
      <c r="AT274" s="238" t="s">
        <v>155</v>
      </c>
      <c r="AU274" s="238" t="s">
        <v>87</v>
      </c>
      <c r="AY274" s="18" t="s">
        <v>149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8" t="s">
        <v>85</v>
      </c>
      <c r="BK274" s="239">
        <f>ROUND(I274*H274,2)</f>
        <v>0</v>
      </c>
      <c r="BL274" s="18" t="s">
        <v>148</v>
      </c>
      <c r="BM274" s="238" t="s">
        <v>503</v>
      </c>
    </row>
    <row r="275" s="2" customFormat="1">
      <c r="A275" s="39"/>
      <c r="B275" s="40"/>
      <c r="C275" s="41"/>
      <c r="D275" s="240" t="s">
        <v>162</v>
      </c>
      <c r="E275" s="41"/>
      <c r="F275" s="241" t="s">
        <v>504</v>
      </c>
      <c r="G275" s="41"/>
      <c r="H275" s="41"/>
      <c r="I275" s="242"/>
      <c r="J275" s="41"/>
      <c r="K275" s="41"/>
      <c r="L275" s="45"/>
      <c r="M275" s="243"/>
      <c r="N275" s="244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162</v>
      </c>
      <c r="AU275" s="18" t="s">
        <v>87</v>
      </c>
    </row>
    <row r="276" s="14" customFormat="1">
      <c r="A276" s="14"/>
      <c r="B276" s="255"/>
      <c r="C276" s="256"/>
      <c r="D276" s="240" t="s">
        <v>163</v>
      </c>
      <c r="E276" s="257" t="s">
        <v>1</v>
      </c>
      <c r="F276" s="258" t="s">
        <v>505</v>
      </c>
      <c r="G276" s="256"/>
      <c r="H276" s="259">
        <v>38</v>
      </c>
      <c r="I276" s="260"/>
      <c r="J276" s="256"/>
      <c r="K276" s="256"/>
      <c r="L276" s="261"/>
      <c r="M276" s="262"/>
      <c r="N276" s="263"/>
      <c r="O276" s="263"/>
      <c r="P276" s="263"/>
      <c r="Q276" s="263"/>
      <c r="R276" s="263"/>
      <c r="S276" s="263"/>
      <c r="T276" s="26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5" t="s">
        <v>163</v>
      </c>
      <c r="AU276" s="265" t="s">
        <v>87</v>
      </c>
      <c r="AV276" s="14" t="s">
        <v>87</v>
      </c>
      <c r="AW276" s="14" t="s">
        <v>33</v>
      </c>
      <c r="AX276" s="14" t="s">
        <v>85</v>
      </c>
      <c r="AY276" s="265" t="s">
        <v>149</v>
      </c>
    </row>
    <row r="277" s="2" customFormat="1" ht="21.75" customHeight="1">
      <c r="A277" s="39"/>
      <c r="B277" s="40"/>
      <c r="C277" s="227" t="s">
        <v>506</v>
      </c>
      <c r="D277" s="227" t="s">
        <v>155</v>
      </c>
      <c r="E277" s="228" t="s">
        <v>507</v>
      </c>
      <c r="F277" s="229" t="s">
        <v>508</v>
      </c>
      <c r="G277" s="230" t="s">
        <v>425</v>
      </c>
      <c r="H277" s="231">
        <v>214.072</v>
      </c>
      <c r="I277" s="232"/>
      <c r="J277" s="233">
        <f>ROUND(I277*H277,2)</f>
        <v>0</v>
      </c>
      <c r="K277" s="229" t="s">
        <v>159</v>
      </c>
      <c r="L277" s="45"/>
      <c r="M277" s="234" t="s">
        <v>1</v>
      </c>
      <c r="N277" s="235" t="s">
        <v>42</v>
      </c>
      <c r="O277" s="92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8" t="s">
        <v>148</v>
      </c>
      <c r="AT277" s="238" t="s">
        <v>155</v>
      </c>
      <c r="AU277" s="238" t="s">
        <v>87</v>
      </c>
      <c r="AY277" s="18" t="s">
        <v>149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8" t="s">
        <v>85</v>
      </c>
      <c r="BK277" s="239">
        <f>ROUND(I277*H277,2)</f>
        <v>0</v>
      </c>
      <c r="BL277" s="18" t="s">
        <v>148</v>
      </c>
      <c r="BM277" s="238" t="s">
        <v>509</v>
      </c>
    </row>
    <row r="278" s="2" customFormat="1">
      <c r="A278" s="39"/>
      <c r="B278" s="40"/>
      <c r="C278" s="41"/>
      <c r="D278" s="240" t="s">
        <v>162</v>
      </c>
      <c r="E278" s="41"/>
      <c r="F278" s="241" t="s">
        <v>510</v>
      </c>
      <c r="G278" s="41"/>
      <c r="H278" s="41"/>
      <c r="I278" s="242"/>
      <c r="J278" s="41"/>
      <c r="K278" s="41"/>
      <c r="L278" s="45"/>
      <c r="M278" s="243"/>
      <c r="N278" s="244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162</v>
      </c>
      <c r="AU278" s="18" t="s">
        <v>87</v>
      </c>
    </row>
    <row r="279" s="13" customFormat="1">
      <c r="A279" s="13"/>
      <c r="B279" s="245"/>
      <c r="C279" s="246"/>
      <c r="D279" s="240" t="s">
        <v>163</v>
      </c>
      <c r="E279" s="247" t="s">
        <v>1</v>
      </c>
      <c r="F279" s="248" t="s">
        <v>511</v>
      </c>
      <c r="G279" s="246"/>
      <c r="H279" s="247" t="s">
        <v>1</v>
      </c>
      <c r="I279" s="249"/>
      <c r="J279" s="246"/>
      <c r="K279" s="246"/>
      <c r="L279" s="250"/>
      <c r="M279" s="251"/>
      <c r="N279" s="252"/>
      <c r="O279" s="252"/>
      <c r="P279" s="252"/>
      <c r="Q279" s="252"/>
      <c r="R279" s="252"/>
      <c r="S279" s="252"/>
      <c r="T279" s="25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4" t="s">
        <v>163</v>
      </c>
      <c r="AU279" s="254" t="s">
        <v>87</v>
      </c>
      <c r="AV279" s="13" t="s">
        <v>85</v>
      </c>
      <c r="AW279" s="13" t="s">
        <v>33</v>
      </c>
      <c r="AX279" s="13" t="s">
        <v>77</v>
      </c>
      <c r="AY279" s="254" t="s">
        <v>149</v>
      </c>
    </row>
    <row r="280" s="14" customFormat="1">
      <c r="A280" s="14"/>
      <c r="B280" s="255"/>
      <c r="C280" s="256"/>
      <c r="D280" s="240" t="s">
        <v>163</v>
      </c>
      <c r="E280" s="257" t="s">
        <v>1</v>
      </c>
      <c r="F280" s="258" t="s">
        <v>512</v>
      </c>
      <c r="G280" s="256"/>
      <c r="H280" s="259">
        <v>214.072</v>
      </c>
      <c r="I280" s="260"/>
      <c r="J280" s="256"/>
      <c r="K280" s="256"/>
      <c r="L280" s="261"/>
      <c r="M280" s="262"/>
      <c r="N280" s="263"/>
      <c r="O280" s="263"/>
      <c r="P280" s="263"/>
      <c r="Q280" s="263"/>
      <c r="R280" s="263"/>
      <c r="S280" s="263"/>
      <c r="T280" s="26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5" t="s">
        <v>163</v>
      </c>
      <c r="AU280" s="265" t="s">
        <v>87</v>
      </c>
      <c r="AV280" s="14" t="s">
        <v>87</v>
      </c>
      <c r="AW280" s="14" t="s">
        <v>33</v>
      </c>
      <c r="AX280" s="14" t="s">
        <v>85</v>
      </c>
      <c r="AY280" s="265" t="s">
        <v>149</v>
      </c>
    </row>
    <row r="281" s="2" customFormat="1" ht="21.75" customHeight="1">
      <c r="A281" s="39"/>
      <c r="B281" s="40"/>
      <c r="C281" s="227" t="s">
        <v>513</v>
      </c>
      <c r="D281" s="227" t="s">
        <v>155</v>
      </c>
      <c r="E281" s="228" t="s">
        <v>514</v>
      </c>
      <c r="F281" s="229" t="s">
        <v>515</v>
      </c>
      <c r="G281" s="230" t="s">
        <v>425</v>
      </c>
      <c r="H281" s="231">
        <v>1885.8530000000001</v>
      </c>
      <c r="I281" s="232"/>
      <c r="J281" s="233">
        <f>ROUND(I281*H281,2)</f>
        <v>0</v>
      </c>
      <c r="K281" s="229" t="s">
        <v>159</v>
      </c>
      <c r="L281" s="45"/>
      <c r="M281" s="234" t="s">
        <v>1</v>
      </c>
      <c r="N281" s="235" t="s">
        <v>42</v>
      </c>
      <c r="O281" s="92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8" t="s">
        <v>148</v>
      </c>
      <c r="AT281" s="238" t="s">
        <v>155</v>
      </c>
      <c r="AU281" s="238" t="s">
        <v>87</v>
      </c>
      <c r="AY281" s="18" t="s">
        <v>149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8" t="s">
        <v>85</v>
      </c>
      <c r="BK281" s="239">
        <f>ROUND(I281*H281,2)</f>
        <v>0</v>
      </c>
      <c r="BL281" s="18" t="s">
        <v>148</v>
      </c>
      <c r="BM281" s="238" t="s">
        <v>516</v>
      </c>
    </row>
    <row r="282" s="2" customFormat="1">
      <c r="A282" s="39"/>
      <c r="B282" s="40"/>
      <c r="C282" s="41"/>
      <c r="D282" s="240" t="s">
        <v>162</v>
      </c>
      <c r="E282" s="41"/>
      <c r="F282" s="241" t="s">
        <v>517</v>
      </c>
      <c r="G282" s="41"/>
      <c r="H282" s="41"/>
      <c r="I282" s="242"/>
      <c r="J282" s="41"/>
      <c r="K282" s="41"/>
      <c r="L282" s="45"/>
      <c r="M282" s="243"/>
      <c r="N282" s="244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162</v>
      </c>
      <c r="AU282" s="18" t="s">
        <v>87</v>
      </c>
    </row>
    <row r="283" s="13" customFormat="1">
      <c r="A283" s="13"/>
      <c r="B283" s="245"/>
      <c r="C283" s="246"/>
      <c r="D283" s="240" t="s">
        <v>163</v>
      </c>
      <c r="E283" s="247" t="s">
        <v>1</v>
      </c>
      <c r="F283" s="248" t="s">
        <v>518</v>
      </c>
      <c r="G283" s="246"/>
      <c r="H283" s="247" t="s">
        <v>1</v>
      </c>
      <c r="I283" s="249"/>
      <c r="J283" s="246"/>
      <c r="K283" s="246"/>
      <c r="L283" s="250"/>
      <c r="M283" s="251"/>
      <c r="N283" s="252"/>
      <c r="O283" s="252"/>
      <c r="P283" s="252"/>
      <c r="Q283" s="252"/>
      <c r="R283" s="252"/>
      <c r="S283" s="252"/>
      <c r="T283" s="25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4" t="s">
        <v>163</v>
      </c>
      <c r="AU283" s="254" t="s">
        <v>87</v>
      </c>
      <c r="AV283" s="13" t="s">
        <v>85</v>
      </c>
      <c r="AW283" s="13" t="s">
        <v>33</v>
      </c>
      <c r="AX283" s="13" t="s">
        <v>77</v>
      </c>
      <c r="AY283" s="254" t="s">
        <v>149</v>
      </c>
    </row>
    <row r="284" s="13" customFormat="1">
      <c r="A284" s="13"/>
      <c r="B284" s="245"/>
      <c r="C284" s="246"/>
      <c r="D284" s="240" t="s">
        <v>163</v>
      </c>
      <c r="E284" s="247" t="s">
        <v>1</v>
      </c>
      <c r="F284" s="248" t="s">
        <v>519</v>
      </c>
      <c r="G284" s="246"/>
      <c r="H284" s="247" t="s">
        <v>1</v>
      </c>
      <c r="I284" s="249"/>
      <c r="J284" s="246"/>
      <c r="K284" s="246"/>
      <c r="L284" s="250"/>
      <c r="M284" s="251"/>
      <c r="N284" s="252"/>
      <c r="O284" s="252"/>
      <c r="P284" s="252"/>
      <c r="Q284" s="252"/>
      <c r="R284" s="252"/>
      <c r="S284" s="252"/>
      <c r="T284" s="25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4" t="s">
        <v>163</v>
      </c>
      <c r="AU284" s="254" t="s">
        <v>87</v>
      </c>
      <c r="AV284" s="13" t="s">
        <v>85</v>
      </c>
      <c r="AW284" s="13" t="s">
        <v>33</v>
      </c>
      <c r="AX284" s="13" t="s">
        <v>77</v>
      </c>
      <c r="AY284" s="254" t="s">
        <v>149</v>
      </c>
    </row>
    <row r="285" s="14" customFormat="1">
      <c r="A285" s="14"/>
      <c r="B285" s="255"/>
      <c r="C285" s="256"/>
      <c r="D285" s="240" t="s">
        <v>163</v>
      </c>
      <c r="E285" s="257" t="s">
        <v>1</v>
      </c>
      <c r="F285" s="258" t="s">
        <v>520</v>
      </c>
      <c r="G285" s="256"/>
      <c r="H285" s="259">
        <v>1811.1500000000001</v>
      </c>
      <c r="I285" s="260"/>
      <c r="J285" s="256"/>
      <c r="K285" s="256"/>
      <c r="L285" s="261"/>
      <c r="M285" s="262"/>
      <c r="N285" s="263"/>
      <c r="O285" s="263"/>
      <c r="P285" s="263"/>
      <c r="Q285" s="263"/>
      <c r="R285" s="263"/>
      <c r="S285" s="263"/>
      <c r="T285" s="26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5" t="s">
        <v>163</v>
      </c>
      <c r="AU285" s="265" t="s">
        <v>87</v>
      </c>
      <c r="AV285" s="14" t="s">
        <v>87</v>
      </c>
      <c r="AW285" s="14" t="s">
        <v>33</v>
      </c>
      <c r="AX285" s="14" t="s">
        <v>77</v>
      </c>
      <c r="AY285" s="265" t="s">
        <v>149</v>
      </c>
    </row>
    <row r="286" s="14" customFormat="1">
      <c r="A286" s="14"/>
      <c r="B286" s="255"/>
      <c r="C286" s="256"/>
      <c r="D286" s="240" t="s">
        <v>163</v>
      </c>
      <c r="E286" s="257" t="s">
        <v>1</v>
      </c>
      <c r="F286" s="258" t="s">
        <v>521</v>
      </c>
      <c r="G286" s="256"/>
      <c r="H286" s="259">
        <v>138.595</v>
      </c>
      <c r="I286" s="260"/>
      <c r="J286" s="256"/>
      <c r="K286" s="256"/>
      <c r="L286" s="261"/>
      <c r="M286" s="262"/>
      <c r="N286" s="263"/>
      <c r="O286" s="263"/>
      <c r="P286" s="263"/>
      <c r="Q286" s="263"/>
      <c r="R286" s="263"/>
      <c r="S286" s="263"/>
      <c r="T286" s="26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5" t="s">
        <v>163</v>
      </c>
      <c r="AU286" s="265" t="s">
        <v>87</v>
      </c>
      <c r="AV286" s="14" t="s">
        <v>87</v>
      </c>
      <c r="AW286" s="14" t="s">
        <v>33</v>
      </c>
      <c r="AX286" s="14" t="s">
        <v>77</v>
      </c>
      <c r="AY286" s="265" t="s">
        <v>149</v>
      </c>
    </row>
    <row r="287" s="14" customFormat="1">
      <c r="A287" s="14"/>
      <c r="B287" s="255"/>
      <c r="C287" s="256"/>
      <c r="D287" s="240" t="s">
        <v>163</v>
      </c>
      <c r="E287" s="257" t="s">
        <v>1</v>
      </c>
      <c r="F287" s="258" t="s">
        <v>522</v>
      </c>
      <c r="G287" s="256"/>
      <c r="H287" s="259">
        <v>10.576000000000001</v>
      </c>
      <c r="I287" s="260"/>
      <c r="J287" s="256"/>
      <c r="K287" s="256"/>
      <c r="L287" s="261"/>
      <c r="M287" s="262"/>
      <c r="N287" s="263"/>
      <c r="O287" s="263"/>
      <c r="P287" s="263"/>
      <c r="Q287" s="263"/>
      <c r="R287" s="263"/>
      <c r="S287" s="263"/>
      <c r="T287" s="26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5" t="s">
        <v>163</v>
      </c>
      <c r="AU287" s="265" t="s">
        <v>87</v>
      </c>
      <c r="AV287" s="14" t="s">
        <v>87</v>
      </c>
      <c r="AW287" s="14" t="s">
        <v>33</v>
      </c>
      <c r="AX287" s="14" t="s">
        <v>77</v>
      </c>
      <c r="AY287" s="265" t="s">
        <v>149</v>
      </c>
    </row>
    <row r="288" s="14" customFormat="1">
      <c r="A288" s="14"/>
      <c r="B288" s="255"/>
      <c r="C288" s="256"/>
      <c r="D288" s="240" t="s">
        <v>163</v>
      </c>
      <c r="E288" s="257" t="s">
        <v>1</v>
      </c>
      <c r="F288" s="258" t="s">
        <v>523</v>
      </c>
      <c r="G288" s="256"/>
      <c r="H288" s="259">
        <v>-34.798000000000002</v>
      </c>
      <c r="I288" s="260"/>
      <c r="J288" s="256"/>
      <c r="K288" s="256"/>
      <c r="L288" s="261"/>
      <c r="M288" s="262"/>
      <c r="N288" s="263"/>
      <c r="O288" s="263"/>
      <c r="P288" s="263"/>
      <c r="Q288" s="263"/>
      <c r="R288" s="263"/>
      <c r="S288" s="263"/>
      <c r="T288" s="26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5" t="s">
        <v>163</v>
      </c>
      <c r="AU288" s="265" t="s">
        <v>87</v>
      </c>
      <c r="AV288" s="14" t="s">
        <v>87</v>
      </c>
      <c r="AW288" s="14" t="s">
        <v>33</v>
      </c>
      <c r="AX288" s="14" t="s">
        <v>77</v>
      </c>
      <c r="AY288" s="265" t="s">
        <v>149</v>
      </c>
    </row>
    <row r="289" s="14" customFormat="1">
      <c r="A289" s="14"/>
      <c r="B289" s="255"/>
      <c r="C289" s="256"/>
      <c r="D289" s="240" t="s">
        <v>163</v>
      </c>
      <c r="E289" s="257" t="s">
        <v>1</v>
      </c>
      <c r="F289" s="258" t="s">
        <v>524</v>
      </c>
      <c r="G289" s="256"/>
      <c r="H289" s="259">
        <v>-39.670000000000002</v>
      </c>
      <c r="I289" s="260"/>
      <c r="J289" s="256"/>
      <c r="K289" s="256"/>
      <c r="L289" s="261"/>
      <c r="M289" s="262"/>
      <c r="N289" s="263"/>
      <c r="O289" s="263"/>
      <c r="P289" s="263"/>
      <c r="Q289" s="263"/>
      <c r="R289" s="263"/>
      <c r="S289" s="263"/>
      <c r="T289" s="26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5" t="s">
        <v>163</v>
      </c>
      <c r="AU289" s="265" t="s">
        <v>87</v>
      </c>
      <c r="AV289" s="14" t="s">
        <v>87</v>
      </c>
      <c r="AW289" s="14" t="s">
        <v>33</v>
      </c>
      <c r="AX289" s="14" t="s">
        <v>77</v>
      </c>
      <c r="AY289" s="265" t="s">
        <v>149</v>
      </c>
    </row>
    <row r="290" s="15" customFormat="1">
      <c r="A290" s="15"/>
      <c r="B290" s="269"/>
      <c r="C290" s="270"/>
      <c r="D290" s="240" t="s">
        <v>163</v>
      </c>
      <c r="E290" s="271" t="s">
        <v>1</v>
      </c>
      <c r="F290" s="272" t="s">
        <v>319</v>
      </c>
      <c r="G290" s="270"/>
      <c r="H290" s="273">
        <v>1885.8530000000001</v>
      </c>
      <c r="I290" s="274"/>
      <c r="J290" s="270"/>
      <c r="K290" s="270"/>
      <c r="L290" s="275"/>
      <c r="M290" s="276"/>
      <c r="N290" s="277"/>
      <c r="O290" s="277"/>
      <c r="P290" s="277"/>
      <c r="Q290" s="277"/>
      <c r="R290" s="277"/>
      <c r="S290" s="277"/>
      <c r="T290" s="278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9" t="s">
        <v>163</v>
      </c>
      <c r="AU290" s="279" t="s">
        <v>87</v>
      </c>
      <c r="AV290" s="15" t="s">
        <v>148</v>
      </c>
      <c r="AW290" s="15" t="s">
        <v>33</v>
      </c>
      <c r="AX290" s="15" t="s">
        <v>85</v>
      </c>
      <c r="AY290" s="279" t="s">
        <v>149</v>
      </c>
    </row>
    <row r="291" s="2" customFormat="1" ht="24.15" customHeight="1">
      <c r="A291" s="39"/>
      <c r="B291" s="40"/>
      <c r="C291" s="227" t="s">
        <v>525</v>
      </c>
      <c r="D291" s="227" t="s">
        <v>155</v>
      </c>
      <c r="E291" s="228" t="s">
        <v>526</v>
      </c>
      <c r="F291" s="229" t="s">
        <v>527</v>
      </c>
      <c r="G291" s="230" t="s">
        <v>425</v>
      </c>
      <c r="H291" s="231">
        <v>18858.529999999999</v>
      </c>
      <c r="I291" s="232"/>
      <c r="J291" s="233">
        <f>ROUND(I291*H291,2)</f>
        <v>0</v>
      </c>
      <c r="K291" s="229" t="s">
        <v>159</v>
      </c>
      <c r="L291" s="45"/>
      <c r="M291" s="234" t="s">
        <v>1</v>
      </c>
      <c r="N291" s="235" t="s">
        <v>42</v>
      </c>
      <c r="O291" s="92"/>
      <c r="P291" s="236">
        <f>O291*H291</f>
        <v>0</v>
      </c>
      <c r="Q291" s="236">
        <v>0</v>
      </c>
      <c r="R291" s="236">
        <f>Q291*H291</f>
        <v>0</v>
      </c>
      <c r="S291" s="236">
        <v>0</v>
      </c>
      <c r="T291" s="237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8" t="s">
        <v>148</v>
      </c>
      <c r="AT291" s="238" t="s">
        <v>155</v>
      </c>
      <c r="AU291" s="238" t="s">
        <v>87</v>
      </c>
      <c r="AY291" s="18" t="s">
        <v>149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8" t="s">
        <v>85</v>
      </c>
      <c r="BK291" s="239">
        <f>ROUND(I291*H291,2)</f>
        <v>0</v>
      </c>
      <c r="BL291" s="18" t="s">
        <v>148</v>
      </c>
      <c r="BM291" s="238" t="s">
        <v>528</v>
      </c>
    </row>
    <row r="292" s="2" customFormat="1">
      <c r="A292" s="39"/>
      <c r="B292" s="40"/>
      <c r="C292" s="41"/>
      <c r="D292" s="240" t="s">
        <v>162</v>
      </c>
      <c r="E292" s="41"/>
      <c r="F292" s="241" t="s">
        <v>529</v>
      </c>
      <c r="G292" s="41"/>
      <c r="H292" s="41"/>
      <c r="I292" s="242"/>
      <c r="J292" s="41"/>
      <c r="K292" s="41"/>
      <c r="L292" s="45"/>
      <c r="M292" s="243"/>
      <c r="N292" s="244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162</v>
      </c>
      <c r="AU292" s="18" t="s">
        <v>87</v>
      </c>
    </row>
    <row r="293" s="13" customFormat="1">
      <c r="A293" s="13"/>
      <c r="B293" s="245"/>
      <c r="C293" s="246"/>
      <c r="D293" s="240" t="s">
        <v>163</v>
      </c>
      <c r="E293" s="247" t="s">
        <v>1</v>
      </c>
      <c r="F293" s="248" t="s">
        <v>519</v>
      </c>
      <c r="G293" s="246"/>
      <c r="H293" s="247" t="s">
        <v>1</v>
      </c>
      <c r="I293" s="249"/>
      <c r="J293" s="246"/>
      <c r="K293" s="246"/>
      <c r="L293" s="250"/>
      <c r="M293" s="251"/>
      <c r="N293" s="252"/>
      <c r="O293" s="252"/>
      <c r="P293" s="252"/>
      <c r="Q293" s="252"/>
      <c r="R293" s="252"/>
      <c r="S293" s="252"/>
      <c r="T293" s="25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4" t="s">
        <v>163</v>
      </c>
      <c r="AU293" s="254" t="s">
        <v>87</v>
      </c>
      <c r="AV293" s="13" t="s">
        <v>85</v>
      </c>
      <c r="AW293" s="13" t="s">
        <v>33</v>
      </c>
      <c r="AX293" s="13" t="s">
        <v>77</v>
      </c>
      <c r="AY293" s="254" t="s">
        <v>149</v>
      </c>
    </row>
    <row r="294" s="14" customFormat="1">
      <c r="A294" s="14"/>
      <c r="B294" s="255"/>
      <c r="C294" s="256"/>
      <c r="D294" s="240" t="s">
        <v>163</v>
      </c>
      <c r="E294" s="257" t="s">
        <v>1</v>
      </c>
      <c r="F294" s="258" t="s">
        <v>530</v>
      </c>
      <c r="G294" s="256"/>
      <c r="H294" s="259">
        <v>18858.529999999999</v>
      </c>
      <c r="I294" s="260"/>
      <c r="J294" s="256"/>
      <c r="K294" s="256"/>
      <c r="L294" s="261"/>
      <c r="M294" s="262"/>
      <c r="N294" s="263"/>
      <c r="O294" s="263"/>
      <c r="P294" s="263"/>
      <c r="Q294" s="263"/>
      <c r="R294" s="263"/>
      <c r="S294" s="263"/>
      <c r="T294" s="26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5" t="s">
        <v>163</v>
      </c>
      <c r="AU294" s="265" t="s">
        <v>87</v>
      </c>
      <c r="AV294" s="14" t="s">
        <v>87</v>
      </c>
      <c r="AW294" s="14" t="s">
        <v>33</v>
      </c>
      <c r="AX294" s="14" t="s">
        <v>85</v>
      </c>
      <c r="AY294" s="265" t="s">
        <v>149</v>
      </c>
    </row>
    <row r="295" s="2" customFormat="1" ht="16.5" customHeight="1">
      <c r="A295" s="39"/>
      <c r="B295" s="40"/>
      <c r="C295" s="227" t="s">
        <v>531</v>
      </c>
      <c r="D295" s="227" t="s">
        <v>155</v>
      </c>
      <c r="E295" s="228" t="s">
        <v>532</v>
      </c>
      <c r="F295" s="229" t="s">
        <v>533</v>
      </c>
      <c r="G295" s="230" t="s">
        <v>534</v>
      </c>
      <c r="H295" s="231">
        <v>3394.5349999999999</v>
      </c>
      <c r="I295" s="232"/>
      <c r="J295" s="233">
        <f>ROUND(I295*H295,2)</f>
        <v>0</v>
      </c>
      <c r="K295" s="229" t="s">
        <v>159</v>
      </c>
      <c r="L295" s="45"/>
      <c r="M295" s="234" t="s">
        <v>1</v>
      </c>
      <c r="N295" s="235" t="s">
        <v>42</v>
      </c>
      <c r="O295" s="92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8" t="s">
        <v>148</v>
      </c>
      <c r="AT295" s="238" t="s">
        <v>155</v>
      </c>
      <c r="AU295" s="238" t="s">
        <v>87</v>
      </c>
      <c r="AY295" s="18" t="s">
        <v>149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8" t="s">
        <v>85</v>
      </c>
      <c r="BK295" s="239">
        <f>ROUND(I295*H295,2)</f>
        <v>0</v>
      </c>
      <c r="BL295" s="18" t="s">
        <v>148</v>
      </c>
      <c r="BM295" s="238" t="s">
        <v>535</v>
      </c>
    </row>
    <row r="296" s="2" customFormat="1">
      <c r="A296" s="39"/>
      <c r="B296" s="40"/>
      <c r="C296" s="41"/>
      <c r="D296" s="240" t="s">
        <v>162</v>
      </c>
      <c r="E296" s="41"/>
      <c r="F296" s="241" t="s">
        <v>536</v>
      </c>
      <c r="G296" s="41"/>
      <c r="H296" s="41"/>
      <c r="I296" s="242"/>
      <c r="J296" s="41"/>
      <c r="K296" s="41"/>
      <c r="L296" s="45"/>
      <c r="M296" s="243"/>
      <c r="N296" s="244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162</v>
      </c>
      <c r="AU296" s="18" t="s">
        <v>87</v>
      </c>
    </row>
    <row r="297" s="14" customFormat="1">
      <c r="A297" s="14"/>
      <c r="B297" s="255"/>
      <c r="C297" s="256"/>
      <c r="D297" s="240" t="s">
        <v>163</v>
      </c>
      <c r="E297" s="257" t="s">
        <v>1</v>
      </c>
      <c r="F297" s="258" t="s">
        <v>537</v>
      </c>
      <c r="G297" s="256"/>
      <c r="H297" s="259">
        <v>3394.5349999999999</v>
      </c>
      <c r="I297" s="260"/>
      <c r="J297" s="256"/>
      <c r="K297" s="256"/>
      <c r="L297" s="261"/>
      <c r="M297" s="262"/>
      <c r="N297" s="263"/>
      <c r="O297" s="263"/>
      <c r="P297" s="263"/>
      <c r="Q297" s="263"/>
      <c r="R297" s="263"/>
      <c r="S297" s="263"/>
      <c r="T297" s="26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5" t="s">
        <v>163</v>
      </c>
      <c r="AU297" s="265" t="s">
        <v>87</v>
      </c>
      <c r="AV297" s="14" t="s">
        <v>87</v>
      </c>
      <c r="AW297" s="14" t="s">
        <v>33</v>
      </c>
      <c r="AX297" s="14" t="s">
        <v>85</v>
      </c>
      <c r="AY297" s="265" t="s">
        <v>149</v>
      </c>
    </row>
    <row r="298" s="2" customFormat="1" ht="21.75" customHeight="1">
      <c r="A298" s="39"/>
      <c r="B298" s="40"/>
      <c r="C298" s="227" t="s">
        <v>538</v>
      </c>
      <c r="D298" s="227" t="s">
        <v>155</v>
      </c>
      <c r="E298" s="228" t="s">
        <v>539</v>
      </c>
      <c r="F298" s="229" t="s">
        <v>540</v>
      </c>
      <c r="G298" s="230" t="s">
        <v>425</v>
      </c>
      <c r="H298" s="231">
        <v>39.670000000000002</v>
      </c>
      <c r="I298" s="232"/>
      <c r="J298" s="233">
        <f>ROUND(I298*H298,2)</f>
        <v>0</v>
      </c>
      <c r="K298" s="229" t="s">
        <v>159</v>
      </c>
      <c r="L298" s="45"/>
      <c r="M298" s="234" t="s">
        <v>1</v>
      </c>
      <c r="N298" s="235" t="s">
        <v>42</v>
      </c>
      <c r="O298" s="92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8" t="s">
        <v>148</v>
      </c>
      <c r="AT298" s="238" t="s">
        <v>155</v>
      </c>
      <c r="AU298" s="238" t="s">
        <v>87</v>
      </c>
      <c r="AY298" s="18" t="s">
        <v>149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8" t="s">
        <v>85</v>
      </c>
      <c r="BK298" s="239">
        <f>ROUND(I298*H298,2)</f>
        <v>0</v>
      </c>
      <c r="BL298" s="18" t="s">
        <v>148</v>
      </c>
      <c r="BM298" s="238" t="s">
        <v>541</v>
      </c>
    </row>
    <row r="299" s="2" customFormat="1">
      <c r="A299" s="39"/>
      <c r="B299" s="40"/>
      <c r="C299" s="41"/>
      <c r="D299" s="240" t="s">
        <v>162</v>
      </c>
      <c r="E299" s="41"/>
      <c r="F299" s="241" t="s">
        <v>542</v>
      </c>
      <c r="G299" s="41"/>
      <c r="H299" s="41"/>
      <c r="I299" s="242"/>
      <c r="J299" s="41"/>
      <c r="K299" s="41"/>
      <c r="L299" s="45"/>
      <c r="M299" s="243"/>
      <c r="N299" s="244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162</v>
      </c>
      <c r="AU299" s="18" t="s">
        <v>87</v>
      </c>
    </row>
    <row r="300" s="14" customFormat="1">
      <c r="A300" s="14"/>
      <c r="B300" s="255"/>
      <c r="C300" s="256"/>
      <c r="D300" s="240" t="s">
        <v>163</v>
      </c>
      <c r="E300" s="257" t="s">
        <v>1</v>
      </c>
      <c r="F300" s="258" t="s">
        <v>543</v>
      </c>
      <c r="G300" s="256"/>
      <c r="H300" s="259">
        <v>39.670000000000002</v>
      </c>
      <c r="I300" s="260"/>
      <c r="J300" s="256"/>
      <c r="K300" s="256"/>
      <c r="L300" s="261"/>
      <c r="M300" s="262"/>
      <c r="N300" s="263"/>
      <c r="O300" s="263"/>
      <c r="P300" s="263"/>
      <c r="Q300" s="263"/>
      <c r="R300" s="263"/>
      <c r="S300" s="263"/>
      <c r="T300" s="26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5" t="s">
        <v>163</v>
      </c>
      <c r="AU300" s="265" t="s">
        <v>87</v>
      </c>
      <c r="AV300" s="14" t="s">
        <v>87</v>
      </c>
      <c r="AW300" s="14" t="s">
        <v>33</v>
      </c>
      <c r="AX300" s="14" t="s">
        <v>85</v>
      </c>
      <c r="AY300" s="265" t="s">
        <v>149</v>
      </c>
    </row>
    <row r="301" s="13" customFormat="1">
      <c r="A301" s="13"/>
      <c r="B301" s="245"/>
      <c r="C301" s="246"/>
      <c r="D301" s="240" t="s">
        <v>163</v>
      </c>
      <c r="E301" s="247" t="s">
        <v>1</v>
      </c>
      <c r="F301" s="248" t="s">
        <v>544</v>
      </c>
      <c r="G301" s="246"/>
      <c r="H301" s="247" t="s">
        <v>1</v>
      </c>
      <c r="I301" s="249"/>
      <c r="J301" s="246"/>
      <c r="K301" s="246"/>
      <c r="L301" s="250"/>
      <c r="M301" s="251"/>
      <c r="N301" s="252"/>
      <c r="O301" s="252"/>
      <c r="P301" s="252"/>
      <c r="Q301" s="252"/>
      <c r="R301" s="252"/>
      <c r="S301" s="252"/>
      <c r="T301" s="25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4" t="s">
        <v>163</v>
      </c>
      <c r="AU301" s="254" t="s">
        <v>87</v>
      </c>
      <c r="AV301" s="13" t="s">
        <v>85</v>
      </c>
      <c r="AW301" s="13" t="s">
        <v>33</v>
      </c>
      <c r="AX301" s="13" t="s">
        <v>77</v>
      </c>
      <c r="AY301" s="254" t="s">
        <v>149</v>
      </c>
    </row>
    <row r="302" s="2" customFormat="1" ht="21.75" customHeight="1">
      <c r="A302" s="39"/>
      <c r="B302" s="40"/>
      <c r="C302" s="227" t="s">
        <v>545</v>
      </c>
      <c r="D302" s="227" t="s">
        <v>155</v>
      </c>
      <c r="E302" s="228" t="s">
        <v>546</v>
      </c>
      <c r="F302" s="229" t="s">
        <v>547</v>
      </c>
      <c r="G302" s="230" t="s">
        <v>425</v>
      </c>
      <c r="H302" s="231">
        <v>1470.79</v>
      </c>
      <c r="I302" s="232"/>
      <c r="J302" s="233">
        <f>ROUND(I302*H302,2)</f>
        <v>0</v>
      </c>
      <c r="K302" s="229" t="s">
        <v>159</v>
      </c>
      <c r="L302" s="45"/>
      <c r="M302" s="234" t="s">
        <v>1</v>
      </c>
      <c r="N302" s="235" t="s">
        <v>42</v>
      </c>
      <c r="O302" s="92"/>
      <c r="P302" s="236">
        <f>O302*H302</f>
        <v>0</v>
      </c>
      <c r="Q302" s="236">
        <v>0</v>
      </c>
      <c r="R302" s="236">
        <f>Q302*H302</f>
        <v>0</v>
      </c>
      <c r="S302" s="236">
        <v>0</v>
      </c>
      <c r="T302" s="237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8" t="s">
        <v>148</v>
      </c>
      <c r="AT302" s="238" t="s">
        <v>155</v>
      </c>
      <c r="AU302" s="238" t="s">
        <v>87</v>
      </c>
      <c r="AY302" s="18" t="s">
        <v>149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8" t="s">
        <v>85</v>
      </c>
      <c r="BK302" s="239">
        <f>ROUND(I302*H302,2)</f>
        <v>0</v>
      </c>
      <c r="BL302" s="18" t="s">
        <v>148</v>
      </c>
      <c r="BM302" s="238" t="s">
        <v>548</v>
      </c>
    </row>
    <row r="303" s="2" customFormat="1">
      <c r="A303" s="39"/>
      <c r="B303" s="40"/>
      <c r="C303" s="41"/>
      <c r="D303" s="240" t="s">
        <v>162</v>
      </c>
      <c r="E303" s="41"/>
      <c r="F303" s="241" t="s">
        <v>549</v>
      </c>
      <c r="G303" s="41"/>
      <c r="H303" s="41"/>
      <c r="I303" s="242"/>
      <c r="J303" s="41"/>
      <c r="K303" s="41"/>
      <c r="L303" s="45"/>
      <c r="M303" s="243"/>
      <c r="N303" s="244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162</v>
      </c>
      <c r="AU303" s="18" t="s">
        <v>87</v>
      </c>
    </row>
    <row r="304" s="14" customFormat="1">
      <c r="A304" s="14"/>
      <c r="B304" s="255"/>
      <c r="C304" s="256"/>
      <c r="D304" s="240" t="s">
        <v>163</v>
      </c>
      <c r="E304" s="257" t="s">
        <v>1</v>
      </c>
      <c r="F304" s="258" t="s">
        <v>550</v>
      </c>
      <c r="G304" s="256"/>
      <c r="H304" s="259">
        <v>217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5" t="s">
        <v>163</v>
      </c>
      <c r="AU304" s="265" t="s">
        <v>87</v>
      </c>
      <c r="AV304" s="14" t="s">
        <v>87</v>
      </c>
      <c r="AW304" s="14" t="s">
        <v>33</v>
      </c>
      <c r="AX304" s="14" t="s">
        <v>77</v>
      </c>
      <c r="AY304" s="265" t="s">
        <v>149</v>
      </c>
    </row>
    <row r="305" s="14" customFormat="1">
      <c r="A305" s="14"/>
      <c r="B305" s="255"/>
      <c r="C305" s="256"/>
      <c r="D305" s="240" t="s">
        <v>163</v>
      </c>
      <c r="E305" s="257" t="s">
        <v>1</v>
      </c>
      <c r="F305" s="258" t="s">
        <v>551</v>
      </c>
      <c r="G305" s="256"/>
      <c r="H305" s="259">
        <v>1253.79</v>
      </c>
      <c r="I305" s="260"/>
      <c r="J305" s="256"/>
      <c r="K305" s="256"/>
      <c r="L305" s="261"/>
      <c r="M305" s="262"/>
      <c r="N305" s="263"/>
      <c r="O305" s="263"/>
      <c r="P305" s="263"/>
      <c r="Q305" s="263"/>
      <c r="R305" s="263"/>
      <c r="S305" s="263"/>
      <c r="T305" s="26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5" t="s">
        <v>163</v>
      </c>
      <c r="AU305" s="265" t="s">
        <v>87</v>
      </c>
      <c r="AV305" s="14" t="s">
        <v>87</v>
      </c>
      <c r="AW305" s="14" t="s">
        <v>33</v>
      </c>
      <c r="AX305" s="14" t="s">
        <v>77</v>
      </c>
      <c r="AY305" s="265" t="s">
        <v>149</v>
      </c>
    </row>
    <row r="306" s="15" customFormat="1">
      <c r="A306" s="15"/>
      <c r="B306" s="269"/>
      <c r="C306" s="270"/>
      <c r="D306" s="240" t="s">
        <v>163</v>
      </c>
      <c r="E306" s="271" t="s">
        <v>1</v>
      </c>
      <c r="F306" s="272" t="s">
        <v>319</v>
      </c>
      <c r="G306" s="270"/>
      <c r="H306" s="273">
        <v>1470.79</v>
      </c>
      <c r="I306" s="274"/>
      <c r="J306" s="270"/>
      <c r="K306" s="270"/>
      <c r="L306" s="275"/>
      <c r="M306" s="276"/>
      <c r="N306" s="277"/>
      <c r="O306" s="277"/>
      <c r="P306" s="277"/>
      <c r="Q306" s="277"/>
      <c r="R306" s="277"/>
      <c r="S306" s="277"/>
      <c r="T306" s="278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9" t="s">
        <v>163</v>
      </c>
      <c r="AU306" s="279" t="s">
        <v>87</v>
      </c>
      <c r="AV306" s="15" t="s">
        <v>148</v>
      </c>
      <c r="AW306" s="15" t="s">
        <v>33</v>
      </c>
      <c r="AX306" s="15" t="s">
        <v>85</v>
      </c>
      <c r="AY306" s="279" t="s">
        <v>149</v>
      </c>
    </row>
    <row r="307" s="2" customFormat="1" ht="16.5" customHeight="1">
      <c r="A307" s="39"/>
      <c r="B307" s="40"/>
      <c r="C307" s="280" t="s">
        <v>552</v>
      </c>
      <c r="D307" s="280" t="s">
        <v>553</v>
      </c>
      <c r="E307" s="281" t="s">
        <v>554</v>
      </c>
      <c r="F307" s="282" t="s">
        <v>555</v>
      </c>
      <c r="G307" s="283" t="s">
        <v>534</v>
      </c>
      <c r="H307" s="284">
        <v>2457.5700000000002</v>
      </c>
      <c r="I307" s="285"/>
      <c r="J307" s="286">
        <f>ROUND(I307*H307,2)</f>
        <v>0</v>
      </c>
      <c r="K307" s="282" t="s">
        <v>159</v>
      </c>
      <c r="L307" s="287"/>
      <c r="M307" s="288" t="s">
        <v>1</v>
      </c>
      <c r="N307" s="289" t="s">
        <v>42</v>
      </c>
      <c r="O307" s="92"/>
      <c r="P307" s="236">
        <f>O307*H307</f>
        <v>0</v>
      </c>
      <c r="Q307" s="236">
        <v>1</v>
      </c>
      <c r="R307" s="236">
        <f>Q307*H307</f>
        <v>2457.5700000000002</v>
      </c>
      <c r="S307" s="236">
        <v>0</v>
      </c>
      <c r="T307" s="23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8" t="s">
        <v>197</v>
      </c>
      <c r="AT307" s="238" t="s">
        <v>553</v>
      </c>
      <c r="AU307" s="238" t="s">
        <v>87</v>
      </c>
      <c r="AY307" s="18" t="s">
        <v>149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8" t="s">
        <v>85</v>
      </c>
      <c r="BK307" s="239">
        <f>ROUND(I307*H307,2)</f>
        <v>0</v>
      </c>
      <c r="BL307" s="18" t="s">
        <v>148</v>
      </c>
      <c r="BM307" s="238" t="s">
        <v>556</v>
      </c>
    </row>
    <row r="308" s="2" customFormat="1">
      <c r="A308" s="39"/>
      <c r="B308" s="40"/>
      <c r="C308" s="41"/>
      <c r="D308" s="240" t="s">
        <v>162</v>
      </c>
      <c r="E308" s="41"/>
      <c r="F308" s="241" t="s">
        <v>555</v>
      </c>
      <c r="G308" s="41"/>
      <c r="H308" s="41"/>
      <c r="I308" s="242"/>
      <c r="J308" s="41"/>
      <c r="K308" s="41"/>
      <c r="L308" s="45"/>
      <c r="M308" s="243"/>
      <c r="N308" s="244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162</v>
      </c>
      <c r="AU308" s="18" t="s">
        <v>87</v>
      </c>
    </row>
    <row r="309" s="13" customFormat="1">
      <c r="A309" s="13"/>
      <c r="B309" s="245"/>
      <c r="C309" s="246"/>
      <c r="D309" s="240" t="s">
        <v>163</v>
      </c>
      <c r="E309" s="247" t="s">
        <v>1</v>
      </c>
      <c r="F309" s="248" t="s">
        <v>557</v>
      </c>
      <c r="G309" s="246"/>
      <c r="H309" s="247" t="s">
        <v>1</v>
      </c>
      <c r="I309" s="249"/>
      <c r="J309" s="246"/>
      <c r="K309" s="246"/>
      <c r="L309" s="250"/>
      <c r="M309" s="251"/>
      <c r="N309" s="252"/>
      <c r="O309" s="252"/>
      <c r="P309" s="252"/>
      <c r="Q309" s="252"/>
      <c r="R309" s="252"/>
      <c r="S309" s="252"/>
      <c r="T309" s="25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4" t="s">
        <v>163</v>
      </c>
      <c r="AU309" s="254" t="s">
        <v>87</v>
      </c>
      <c r="AV309" s="13" t="s">
        <v>85</v>
      </c>
      <c r="AW309" s="13" t="s">
        <v>33</v>
      </c>
      <c r="AX309" s="13" t="s">
        <v>77</v>
      </c>
      <c r="AY309" s="254" t="s">
        <v>149</v>
      </c>
    </row>
    <row r="310" s="14" customFormat="1">
      <c r="A310" s="14"/>
      <c r="B310" s="255"/>
      <c r="C310" s="256"/>
      <c r="D310" s="240" t="s">
        <v>163</v>
      </c>
      <c r="E310" s="257" t="s">
        <v>1</v>
      </c>
      <c r="F310" s="258" t="s">
        <v>558</v>
      </c>
      <c r="G310" s="256"/>
      <c r="H310" s="259">
        <v>2941.5799999999999</v>
      </c>
      <c r="I310" s="260"/>
      <c r="J310" s="256"/>
      <c r="K310" s="256"/>
      <c r="L310" s="261"/>
      <c r="M310" s="262"/>
      <c r="N310" s="263"/>
      <c r="O310" s="263"/>
      <c r="P310" s="263"/>
      <c r="Q310" s="263"/>
      <c r="R310" s="263"/>
      <c r="S310" s="263"/>
      <c r="T310" s="26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5" t="s">
        <v>163</v>
      </c>
      <c r="AU310" s="265" t="s">
        <v>87</v>
      </c>
      <c r="AV310" s="14" t="s">
        <v>87</v>
      </c>
      <c r="AW310" s="14" t="s">
        <v>33</v>
      </c>
      <c r="AX310" s="14" t="s">
        <v>77</v>
      </c>
      <c r="AY310" s="265" t="s">
        <v>149</v>
      </c>
    </row>
    <row r="311" s="14" customFormat="1">
      <c r="A311" s="14"/>
      <c r="B311" s="255"/>
      <c r="C311" s="256"/>
      <c r="D311" s="240" t="s">
        <v>163</v>
      </c>
      <c r="E311" s="257" t="s">
        <v>1</v>
      </c>
      <c r="F311" s="258" t="s">
        <v>559</v>
      </c>
      <c r="G311" s="256"/>
      <c r="H311" s="259">
        <v>-484.00999999999999</v>
      </c>
      <c r="I311" s="260"/>
      <c r="J311" s="256"/>
      <c r="K311" s="256"/>
      <c r="L311" s="261"/>
      <c r="M311" s="262"/>
      <c r="N311" s="263"/>
      <c r="O311" s="263"/>
      <c r="P311" s="263"/>
      <c r="Q311" s="263"/>
      <c r="R311" s="263"/>
      <c r="S311" s="263"/>
      <c r="T311" s="26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5" t="s">
        <v>163</v>
      </c>
      <c r="AU311" s="265" t="s">
        <v>87</v>
      </c>
      <c r="AV311" s="14" t="s">
        <v>87</v>
      </c>
      <c r="AW311" s="14" t="s">
        <v>33</v>
      </c>
      <c r="AX311" s="14" t="s">
        <v>77</v>
      </c>
      <c r="AY311" s="265" t="s">
        <v>149</v>
      </c>
    </row>
    <row r="312" s="13" customFormat="1">
      <c r="A312" s="13"/>
      <c r="B312" s="245"/>
      <c r="C312" s="246"/>
      <c r="D312" s="240" t="s">
        <v>163</v>
      </c>
      <c r="E312" s="247" t="s">
        <v>1</v>
      </c>
      <c r="F312" s="248" t="s">
        <v>560</v>
      </c>
      <c r="G312" s="246"/>
      <c r="H312" s="247" t="s">
        <v>1</v>
      </c>
      <c r="I312" s="249"/>
      <c r="J312" s="246"/>
      <c r="K312" s="246"/>
      <c r="L312" s="250"/>
      <c r="M312" s="251"/>
      <c r="N312" s="252"/>
      <c r="O312" s="252"/>
      <c r="P312" s="252"/>
      <c r="Q312" s="252"/>
      <c r="R312" s="252"/>
      <c r="S312" s="252"/>
      <c r="T312" s="25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4" t="s">
        <v>163</v>
      </c>
      <c r="AU312" s="254" t="s">
        <v>87</v>
      </c>
      <c r="AV312" s="13" t="s">
        <v>85</v>
      </c>
      <c r="AW312" s="13" t="s">
        <v>33</v>
      </c>
      <c r="AX312" s="13" t="s">
        <v>77</v>
      </c>
      <c r="AY312" s="254" t="s">
        <v>149</v>
      </c>
    </row>
    <row r="313" s="15" customFormat="1">
      <c r="A313" s="15"/>
      <c r="B313" s="269"/>
      <c r="C313" s="270"/>
      <c r="D313" s="240" t="s">
        <v>163</v>
      </c>
      <c r="E313" s="271" t="s">
        <v>1</v>
      </c>
      <c r="F313" s="272" t="s">
        <v>319</v>
      </c>
      <c r="G313" s="270"/>
      <c r="H313" s="273">
        <v>2457.5700000000002</v>
      </c>
      <c r="I313" s="274"/>
      <c r="J313" s="270"/>
      <c r="K313" s="270"/>
      <c r="L313" s="275"/>
      <c r="M313" s="276"/>
      <c r="N313" s="277"/>
      <c r="O313" s="277"/>
      <c r="P313" s="277"/>
      <c r="Q313" s="277"/>
      <c r="R313" s="277"/>
      <c r="S313" s="277"/>
      <c r="T313" s="278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9" t="s">
        <v>163</v>
      </c>
      <c r="AU313" s="279" t="s">
        <v>87</v>
      </c>
      <c r="AV313" s="15" t="s">
        <v>148</v>
      </c>
      <c r="AW313" s="15" t="s">
        <v>33</v>
      </c>
      <c r="AX313" s="15" t="s">
        <v>85</v>
      </c>
      <c r="AY313" s="279" t="s">
        <v>149</v>
      </c>
    </row>
    <row r="314" s="2" customFormat="1" ht="16.5" customHeight="1">
      <c r="A314" s="39"/>
      <c r="B314" s="40"/>
      <c r="C314" s="227" t="s">
        <v>561</v>
      </c>
      <c r="D314" s="227" t="s">
        <v>155</v>
      </c>
      <c r="E314" s="228" t="s">
        <v>562</v>
      </c>
      <c r="F314" s="229" t="s">
        <v>563</v>
      </c>
      <c r="G314" s="230" t="s">
        <v>425</v>
      </c>
      <c r="H314" s="231">
        <v>34.798000000000002</v>
      </c>
      <c r="I314" s="232"/>
      <c r="J314" s="233">
        <f>ROUND(I314*H314,2)</f>
        <v>0</v>
      </c>
      <c r="K314" s="229" t="s">
        <v>159</v>
      </c>
      <c r="L314" s="45"/>
      <c r="M314" s="234" t="s">
        <v>1</v>
      </c>
      <c r="N314" s="235" t="s">
        <v>42</v>
      </c>
      <c r="O314" s="92"/>
      <c r="P314" s="236">
        <f>O314*H314</f>
        <v>0</v>
      </c>
      <c r="Q314" s="236">
        <v>0</v>
      </c>
      <c r="R314" s="236">
        <f>Q314*H314</f>
        <v>0</v>
      </c>
      <c r="S314" s="236">
        <v>0</v>
      </c>
      <c r="T314" s="23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8" t="s">
        <v>148</v>
      </c>
      <c r="AT314" s="238" t="s">
        <v>155</v>
      </c>
      <c r="AU314" s="238" t="s">
        <v>87</v>
      </c>
      <c r="AY314" s="18" t="s">
        <v>149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8" t="s">
        <v>85</v>
      </c>
      <c r="BK314" s="239">
        <f>ROUND(I314*H314,2)</f>
        <v>0</v>
      </c>
      <c r="BL314" s="18" t="s">
        <v>148</v>
      </c>
      <c r="BM314" s="238" t="s">
        <v>564</v>
      </c>
    </row>
    <row r="315" s="2" customFormat="1">
      <c r="A315" s="39"/>
      <c r="B315" s="40"/>
      <c r="C315" s="41"/>
      <c r="D315" s="240" t="s">
        <v>162</v>
      </c>
      <c r="E315" s="41"/>
      <c r="F315" s="241" t="s">
        <v>565</v>
      </c>
      <c r="G315" s="41"/>
      <c r="H315" s="41"/>
      <c r="I315" s="242"/>
      <c r="J315" s="41"/>
      <c r="K315" s="41"/>
      <c r="L315" s="45"/>
      <c r="M315" s="243"/>
      <c r="N315" s="244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162</v>
      </c>
      <c r="AU315" s="18" t="s">
        <v>87</v>
      </c>
    </row>
    <row r="316" s="14" customFormat="1">
      <c r="A316" s="14"/>
      <c r="B316" s="255"/>
      <c r="C316" s="256"/>
      <c r="D316" s="240" t="s">
        <v>163</v>
      </c>
      <c r="E316" s="257" t="s">
        <v>1</v>
      </c>
      <c r="F316" s="258" t="s">
        <v>566</v>
      </c>
      <c r="G316" s="256"/>
      <c r="H316" s="259">
        <v>15.805</v>
      </c>
      <c r="I316" s="260"/>
      <c r="J316" s="256"/>
      <c r="K316" s="256"/>
      <c r="L316" s="261"/>
      <c r="M316" s="262"/>
      <c r="N316" s="263"/>
      <c r="O316" s="263"/>
      <c r="P316" s="263"/>
      <c r="Q316" s="263"/>
      <c r="R316" s="263"/>
      <c r="S316" s="263"/>
      <c r="T316" s="26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5" t="s">
        <v>163</v>
      </c>
      <c r="AU316" s="265" t="s">
        <v>87</v>
      </c>
      <c r="AV316" s="14" t="s">
        <v>87</v>
      </c>
      <c r="AW316" s="14" t="s">
        <v>33</v>
      </c>
      <c r="AX316" s="14" t="s">
        <v>77</v>
      </c>
      <c r="AY316" s="265" t="s">
        <v>149</v>
      </c>
    </row>
    <row r="317" s="14" customFormat="1">
      <c r="A317" s="14"/>
      <c r="B317" s="255"/>
      <c r="C317" s="256"/>
      <c r="D317" s="240" t="s">
        <v>163</v>
      </c>
      <c r="E317" s="257" t="s">
        <v>1</v>
      </c>
      <c r="F317" s="258" t="s">
        <v>567</v>
      </c>
      <c r="G317" s="256"/>
      <c r="H317" s="259">
        <v>10.567</v>
      </c>
      <c r="I317" s="260"/>
      <c r="J317" s="256"/>
      <c r="K317" s="256"/>
      <c r="L317" s="261"/>
      <c r="M317" s="262"/>
      <c r="N317" s="263"/>
      <c r="O317" s="263"/>
      <c r="P317" s="263"/>
      <c r="Q317" s="263"/>
      <c r="R317" s="263"/>
      <c r="S317" s="263"/>
      <c r="T317" s="26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5" t="s">
        <v>163</v>
      </c>
      <c r="AU317" s="265" t="s">
        <v>87</v>
      </c>
      <c r="AV317" s="14" t="s">
        <v>87</v>
      </c>
      <c r="AW317" s="14" t="s">
        <v>33</v>
      </c>
      <c r="AX317" s="14" t="s">
        <v>77</v>
      </c>
      <c r="AY317" s="265" t="s">
        <v>149</v>
      </c>
    </row>
    <row r="318" s="14" customFormat="1">
      <c r="A318" s="14"/>
      <c r="B318" s="255"/>
      <c r="C318" s="256"/>
      <c r="D318" s="240" t="s">
        <v>163</v>
      </c>
      <c r="E318" s="257" t="s">
        <v>1</v>
      </c>
      <c r="F318" s="258" t="s">
        <v>568</v>
      </c>
      <c r="G318" s="256"/>
      <c r="H318" s="259">
        <v>13.27</v>
      </c>
      <c r="I318" s="260"/>
      <c r="J318" s="256"/>
      <c r="K318" s="256"/>
      <c r="L318" s="261"/>
      <c r="M318" s="262"/>
      <c r="N318" s="263"/>
      <c r="O318" s="263"/>
      <c r="P318" s="263"/>
      <c r="Q318" s="263"/>
      <c r="R318" s="263"/>
      <c r="S318" s="263"/>
      <c r="T318" s="26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5" t="s">
        <v>163</v>
      </c>
      <c r="AU318" s="265" t="s">
        <v>87</v>
      </c>
      <c r="AV318" s="14" t="s">
        <v>87</v>
      </c>
      <c r="AW318" s="14" t="s">
        <v>33</v>
      </c>
      <c r="AX318" s="14" t="s">
        <v>77</v>
      </c>
      <c r="AY318" s="265" t="s">
        <v>149</v>
      </c>
    </row>
    <row r="319" s="14" customFormat="1">
      <c r="A319" s="14"/>
      <c r="B319" s="255"/>
      <c r="C319" s="256"/>
      <c r="D319" s="240" t="s">
        <v>163</v>
      </c>
      <c r="E319" s="257" t="s">
        <v>1</v>
      </c>
      <c r="F319" s="258" t="s">
        <v>569</v>
      </c>
      <c r="G319" s="256"/>
      <c r="H319" s="259">
        <v>-1.8919999999999999</v>
      </c>
      <c r="I319" s="260"/>
      <c r="J319" s="256"/>
      <c r="K319" s="256"/>
      <c r="L319" s="261"/>
      <c r="M319" s="262"/>
      <c r="N319" s="263"/>
      <c r="O319" s="263"/>
      <c r="P319" s="263"/>
      <c r="Q319" s="263"/>
      <c r="R319" s="263"/>
      <c r="S319" s="263"/>
      <c r="T319" s="26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5" t="s">
        <v>163</v>
      </c>
      <c r="AU319" s="265" t="s">
        <v>87</v>
      </c>
      <c r="AV319" s="14" t="s">
        <v>87</v>
      </c>
      <c r="AW319" s="14" t="s">
        <v>33</v>
      </c>
      <c r="AX319" s="14" t="s">
        <v>77</v>
      </c>
      <c r="AY319" s="265" t="s">
        <v>149</v>
      </c>
    </row>
    <row r="320" s="13" customFormat="1">
      <c r="A320" s="13"/>
      <c r="B320" s="245"/>
      <c r="C320" s="246"/>
      <c r="D320" s="240" t="s">
        <v>163</v>
      </c>
      <c r="E320" s="247" t="s">
        <v>1</v>
      </c>
      <c r="F320" s="248" t="s">
        <v>570</v>
      </c>
      <c r="G320" s="246"/>
      <c r="H320" s="247" t="s">
        <v>1</v>
      </c>
      <c r="I320" s="249"/>
      <c r="J320" s="246"/>
      <c r="K320" s="246"/>
      <c r="L320" s="250"/>
      <c r="M320" s="251"/>
      <c r="N320" s="252"/>
      <c r="O320" s="252"/>
      <c r="P320" s="252"/>
      <c r="Q320" s="252"/>
      <c r="R320" s="252"/>
      <c r="S320" s="252"/>
      <c r="T320" s="25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4" t="s">
        <v>163</v>
      </c>
      <c r="AU320" s="254" t="s">
        <v>87</v>
      </c>
      <c r="AV320" s="13" t="s">
        <v>85</v>
      </c>
      <c r="AW320" s="13" t="s">
        <v>33</v>
      </c>
      <c r="AX320" s="13" t="s">
        <v>77</v>
      </c>
      <c r="AY320" s="254" t="s">
        <v>149</v>
      </c>
    </row>
    <row r="321" s="14" customFormat="1">
      <c r="A321" s="14"/>
      <c r="B321" s="255"/>
      <c r="C321" s="256"/>
      <c r="D321" s="240" t="s">
        <v>163</v>
      </c>
      <c r="E321" s="257" t="s">
        <v>1</v>
      </c>
      <c r="F321" s="258" t="s">
        <v>571</v>
      </c>
      <c r="G321" s="256"/>
      <c r="H321" s="259">
        <v>-0.53700000000000003</v>
      </c>
      <c r="I321" s="260"/>
      <c r="J321" s="256"/>
      <c r="K321" s="256"/>
      <c r="L321" s="261"/>
      <c r="M321" s="262"/>
      <c r="N321" s="263"/>
      <c r="O321" s="263"/>
      <c r="P321" s="263"/>
      <c r="Q321" s="263"/>
      <c r="R321" s="263"/>
      <c r="S321" s="263"/>
      <c r="T321" s="26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5" t="s">
        <v>163</v>
      </c>
      <c r="AU321" s="265" t="s">
        <v>87</v>
      </c>
      <c r="AV321" s="14" t="s">
        <v>87</v>
      </c>
      <c r="AW321" s="14" t="s">
        <v>33</v>
      </c>
      <c r="AX321" s="14" t="s">
        <v>77</v>
      </c>
      <c r="AY321" s="265" t="s">
        <v>149</v>
      </c>
    </row>
    <row r="322" s="13" customFormat="1">
      <c r="A322" s="13"/>
      <c r="B322" s="245"/>
      <c r="C322" s="246"/>
      <c r="D322" s="240" t="s">
        <v>163</v>
      </c>
      <c r="E322" s="247" t="s">
        <v>1</v>
      </c>
      <c r="F322" s="248" t="s">
        <v>572</v>
      </c>
      <c r="G322" s="246"/>
      <c r="H322" s="247" t="s">
        <v>1</v>
      </c>
      <c r="I322" s="249"/>
      <c r="J322" s="246"/>
      <c r="K322" s="246"/>
      <c r="L322" s="250"/>
      <c r="M322" s="251"/>
      <c r="N322" s="252"/>
      <c r="O322" s="252"/>
      <c r="P322" s="252"/>
      <c r="Q322" s="252"/>
      <c r="R322" s="252"/>
      <c r="S322" s="252"/>
      <c r="T322" s="25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4" t="s">
        <v>163</v>
      </c>
      <c r="AU322" s="254" t="s">
        <v>87</v>
      </c>
      <c r="AV322" s="13" t="s">
        <v>85</v>
      </c>
      <c r="AW322" s="13" t="s">
        <v>33</v>
      </c>
      <c r="AX322" s="13" t="s">
        <v>77</v>
      </c>
      <c r="AY322" s="254" t="s">
        <v>149</v>
      </c>
    </row>
    <row r="323" s="14" customFormat="1">
      <c r="A323" s="14"/>
      <c r="B323" s="255"/>
      <c r="C323" s="256"/>
      <c r="D323" s="240" t="s">
        <v>163</v>
      </c>
      <c r="E323" s="257" t="s">
        <v>1</v>
      </c>
      <c r="F323" s="258" t="s">
        <v>573</v>
      </c>
      <c r="G323" s="256"/>
      <c r="H323" s="259">
        <v>-2.0099999999999998</v>
      </c>
      <c r="I323" s="260"/>
      <c r="J323" s="256"/>
      <c r="K323" s="256"/>
      <c r="L323" s="261"/>
      <c r="M323" s="262"/>
      <c r="N323" s="263"/>
      <c r="O323" s="263"/>
      <c r="P323" s="263"/>
      <c r="Q323" s="263"/>
      <c r="R323" s="263"/>
      <c r="S323" s="263"/>
      <c r="T323" s="26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5" t="s">
        <v>163</v>
      </c>
      <c r="AU323" s="265" t="s">
        <v>87</v>
      </c>
      <c r="AV323" s="14" t="s">
        <v>87</v>
      </c>
      <c r="AW323" s="14" t="s">
        <v>33</v>
      </c>
      <c r="AX323" s="14" t="s">
        <v>77</v>
      </c>
      <c r="AY323" s="265" t="s">
        <v>149</v>
      </c>
    </row>
    <row r="324" s="13" customFormat="1">
      <c r="A324" s="13"/>
      <c r="B324" s="245"/>
      <c r="C324" s="246"/>
      <c r="D324" s="240" t="s">
        <v>163</v>
      </c>
      <c r="E324" s="247" t="s">
        <v>1</v>
      </c>
      <c r="F324" s="248" t="s">
        <v>574</v>
      </c>
      <c r="G324" s="246"/>
      <c r="H324" s="247" t="s">
        <v>1</v>
      </c>
      <c r="I324" s="249"/>
      <c r="J324" s="246"/>
      <c r="K324" s="246"/>
      <c r="L324" s="250"/>
      <c r="M324" s="251"/>
      <c r="N324" s="252"/>
      <c r="O324" s="252"/>
      <c r="P324" s="252"/>
      <c r="Q324" s="252"/>
      <c r="R324" s="252"/>
      <c r="S324" s="252"/>
      <c r="T324" s="25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4" t="s">
        <v>163</v>
      </c>
      <c r="AU324" s="254" t="s">
        <v>87</v>
      </c>
      <c r="AV324" s="13" t="s">
        <v>85</v>
      </c>
      <c r="AW324" s="13" t="s">
        <v>33</v>
      </c>
      <c r="AX324" s="13" t="s">
        <v>77</v>
      </c>
      <c r="AY324" s="254" t="s">
        <v>149</v>
      </c>
    </row>
    <row r="325" s="14" customFormat="1">
      <c r="A325" s="14"/>
      <c r="B325" s="255"/>
      <c r="C325" s="256"/>
      <c r="D325" s="240" t="s">
        <v>163</v>
      </c>
      <c r="E325" s="257" t="s">
        <v>1</v>
      </c>
      <c r="F325" s="258" t="s">
        <v>575</v>
      </c>
      <c r="G325" s="256"/>
      <c r="H325" s="259">
        <v>-0.40500000000000003</v>
      </c>
      <c r="I325" s="260"/>
      <c r="J325" s="256"/>
      <c r="K325" s="256"/>
      <c r="L325" s="261"/>
      <c r="M325" s="262"/>
      <c r="N325" s="263"/>
      <c r="O325" s="263"/>
      <c r="P325" s="263"/>
      <c r="Q325" s="263"/>
      <c r="R325" s="263"/>
      <c r="S325" s="263"/>
      <c r="T325" s="26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5" t="s">
        <v>163</v>
      </c>
      <c r="AU325" s="265" t="s">
        <v>87</v>
      </c>
      <c r="AV325" s="14" t="s">
        <v>87</v>
      </c>
      <c r="AW325" s="14" t="s">
        <v>33</v>
      </c>
      <c r="AX325" s="14" t="s">
        <v>77</v>
      </c>
      <c r="AY325" s="265" t="s">
        <v>149</v>
      </c>
    </row>
    <row r="326" s="15" customFormat="1">
      <c r="A326" s="15"/>
      <c r="B326" s="269"/>
      <c r="C326" s="270"/>
      <c r="D326" s="240" t="s">
        <v>163</v>
      </c>
      <c r="E326" s="271" t="s">
        <v>1</v>
      </c>
      <c r="F326" s="272" t="s">
        <v>319</v>
      </c>
      <c r="G326" s="270"/>
      <c r="H326" s="273">
        <v>34.798000000000002</v>
      </c>
      <c r="I326" s="274"/>
      <c r="J326" s="270"/>
      <c r="K326" s="270"/>
      <c r="L326" s="275"/>
      <c r="M326" s="276"/>
      <c r="N326" s="277"/>
      <c r="O326" s="277"/>
      <c r="P326" s="277"/>
      <c r="Q326" s="277"/>
      <c r="R326" s="277"/>
      <c r="S326" s="277"/>
      <c r="T326" s="278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79" t="s">
        <v>163</v>
      </c>
      <c r="AU326" s="279" t="s">
        <v>87</v>
      </c>
      <c r="AV326" s="15" t="s">
        <v>148</v>
      </c>
      <c r="AW326" s="15" t="s">
        <v>33</v>
      </c>
      <c r="AX326" s="15" t="s">
        <v>85</v>
      </c>
      <c r="AY326" s="279" t="s">
        <v>149</v>
      </c>
    </row>
    <row r="327" s="2" customFormat="1" ht="16.5" customHeight="1">
      <c r="A327" s="39"/>
      <c r="B327" s="40"/>
      <c r="C327" s="227" t="s">
        <v>576</v>
      </c>
      <c r="D327" s="227" t="s">
        <v>155</v>
      </c>
      <c r="E327" s="228" t="s">
        <v>577</v>
      </c>
      <c r="F327" s="229" t="s">
        <v>578</v>
      </c>
      <c r="G327" s="230" t="s">
        <v>425</v>
      </c>
      <c r="H327" s="231">
        <v>1.7929999999999999</v>
      </c>
      <c r="I327" s="232"/>
      <c r="J327" s="233">
        <f>ROUND(I327*H327,2)</f>
        <v>0</v>
      </c>
      <c r="K327" s="229" t="s">
        <v>159</v>
      </c>
      <c r="L327" s="45"/>
      <c r="M327" s="234" t="s">
        <v>1</v>
      </c>
      <c r="N327" s="235" t="s">
        <v>42</v>
      </c>
      <c r="O327" s="92"/>
      <c r="P327" s="236">
        <f>O327*H327</f>
        <v>0</v>
      </c>
      <c r="Q327" s="236">
        <v>0</v>
      </c>
      <c r="R327" s="236">
        <f>Q327*H327</f>
        <v>0</v>
      </c>
      <c r="S327" s="236">
        <v>0</v>
      </c>
      <c r="T327" s="237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8" t="s">
        <v>148</v>
      </c>
      <c r="AT327" s="238" t="s">
        <v>155</v>
      </c>
      <c r="AU327" s="238" t="s">
        <v>87</v>
      </c>
      <c r="AY327" s="18" t="s">
        <v>149</v>
      </c>
      <c r="BE327" s="239">
        <f>IF(N327="základní",J327,0)</f>
        <v>0</v>
      </c>
      <c r="BF327" s="239">
        <f>IF(N327="snížená",J327,0)</f>
        <v>0</v>
      </c>
      <c r="BG327" s="239">
        <f>IF(N327="zákl. přenesená",J327,0)</f>
        <v>0</v>
      </c>
      <c r="BH327" s="239">
        <f>IF(N327="sníž. přenesená",J327,0)</f>
        <v>0</v>
      </c>
      <c r="BI327" s="239">
        <f>IF(N327="nulová",J327,0)</f>
        <v>0</v>
      </c>
      <c r="BJ327" s="18" t="s">
        <v>85</v>
      </c>
      <c r="BK327" s="239">
        <f>ROUND(I327*H327,2)</f>
        <v>0</v>
      </c>
      <c r="BL327" s="18" t="s">
        <v>148</v>
      </c>
      <c r="BM327" s="238" t="s">
        <v>579</v>
      </c>
    </row>
    <row r="328" s="2" customFormat="1">
      <c r="A328" s="39"/>
      <c r="B328" s="40"/>
      <c r="C328" s="41"/>
      <c r="D328" s="240" t="s">
        <v>162</v>
      </c>
      <c r="E328" s="41"/>
      <c r="F328" s="241" t="s">
        <v>580</v>
      </c>
      <c r="G328" s="41"/>
      <c r="H328" s="41"/>
      <c r="I328" s="242"/>
      <c r="J328" s="41"/>
      <c r="K328" s="41"/>
      <c r="L328" s="45"/>
      <c r="M328" s="243"/>
      <c r="N328" s="244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162</v>
      </c>
      <c r="AU328" s="18" t="s">
        <v>87</v>
      </c>
    </row>
    <row r="329" s="13" customFormat="1">
      <c r="A329" s="13"/>
      <c r="B329" s="245"/>
      <c r="C329" s="246"/>
      <c r="D329" s="240" t="s">
        <v>163</v>
      </c>
      <c r="E329" s="247" t="s">
        <v>1</v>
      </c>
      <c r="F329" s="248" t="s">
        <v>581</v>
      </c>
      <c r="G329" s="246"/>
      <c r="H329" s="247" t="s">
        <v>1</v>
      </c>
      <c r="I329" s="249"/>
      <c r="J329" s="246"/>
      <c r="K329" s="246"/>
      <c r="L329" s="250"/>
      <c r="M329" s="251"/>
      <c r="N329" s="252"/>
      <c r="O329" s="252"/>
      <c r="P329" s="252"/>
      <c r="Q329" s="252"/>
      <c r="R329" s="252"/>
      <c r="S329" s="252"/>
      <c r="T329" s="25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4" t="s">
        <v>163</v>
      </c>
      <c r="AU329" s="254" t="s">
        <v>87</v>
      </c>
      <c r="AV329" s="13" t="s">
        <v>85</v>
      </c>
      <c r="AW329" s="13" t="s">
        <v>33</v>
      </c>
      <c r="AX329" s="13" t="s">
        <v>77</v>
      </c>
      <c r="AY329" s="254" t="s">
        <v>149</v>
      </c>
    </row>
    <row r="330" s="14" customFormat="1">
      <c r="A330" s="14"/>
      <c r="B330" s="255"/>
      <c r="C330" s="256"/>
      <c r="D330" s="240" t="s">
        <v>163</v>
      </c>
      <c r="E330" s="257" t="s">
        <v>1</v>
      </c>
      <c r="F330" s="258" t="s">
        <v>582</v>
      </c>
      <c r="G330" s="256"/>
      <c r="H330" s="259">
        <v>1.532</v>
      </c>
      <c r="I330" s="260"/>
      <c r="J330" s="256"/>
      <c r="K330" s="256"/>
      <c r="L330" s="261"/>
      <c r="M330" s="262"/>
      <c r="N330" s="263"/>
      <c r="O330" s="263"/>
      <c r="P330" s="263"/>
      <c r="Q330" s="263"/>
      <c r="R330" s="263"/>
      <c r="S330" s="263"/>
      <c r="T330" s="26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5" t="s">
        <v>163</v>
      </c>
      <c r="AU330" s="265" t="s">
        <v>87</v>
      </c>
      <c r="AV330" s="14" t="s">
        <v>87</v>
      </c>
      <c r="AW330" s="14" t="s">
        <v>33</v>
      </c>
      <c r="AX330" s="14" t="s">
        <v>77</v>
      </c>
      <c r="AY330" s="265" t="s">
        <v>149</v>
      </c>
    </row>
    <row r="331" s="14" customFormat="1">
      <c r="A331" s="14"/>
      <c r="B331" s="255"/>
      <c r="C331" s="256"/>
      <c r="D331" s="240" t="s">
        <v>163</v>
      </c>
      <c r="E331" s="257" t="s">
        <v>1</v>
      </c>
      <c r="F331" s="258" t="s">
        <v>583</v>
      </c>
      <c r="G331" s="256"/>
      <c r="H331" s="259">
        <v>0.35999999999999999</v>
      </c>
      <c r="I331" s="260"/>
      <c r="J331" s="256"/>
      <c r="K331" s="256"/>
      <c r="L331" s="261"/>
      <c r="M331" s="262"/>
      <c r="N331" s="263"/>
      <c r="O331" s="263"/>
      <c r="P331" s="263"/>
      <c r="Q331" s="263"/>
      <c r="R331" s="263"/>
      <c r="S331" s="263"/>
      <c r="T331" s="26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5" t="s">
        <v>163</v>
      </c>
      <c r="AU331" s="265" t="s">
        <v>87</v>
      </c>
      <c r="AV331" s="14" t="s">
        <v>87</v>
      </c>
      <c r="AW331" s="14" t="s">
        <v>33</v>
      </c>
      <c r="AX331" s="14" t="s">
        <v>77</v>
      </c>
      <c r="AY331" s="265" t="s">
        <v>149</v>
      </c>
    </row>
    <row r="332" s="16" customFormat="1">
      <c r="A332" s="16"/>
      <c r="B332" s="290"/>
      <c r="C332" s="291"/>
      <c r="D332" s="240" t="s">
        <v>163</v>
      </c>
      <c r="E332" s="292" t="s">
        <v>1</v>
      </c>
      <c r="F332" s="293" t="s">
        <v>584</v>
      </c>
      <c r="G332" s="291"/>
      <c r="H332" s="294">
        <v>1.8919999999999999</v>
      </c>
      <c r="I332" s="295"/>
      <c r="J332" s="291"/>
      <c r="K332" s="291"/>
      <c r="L332" s="296"/>
      <c r="M332" s="297"/>
      <c r="N332" s="298"/>
      <c r="O332" s="298"/>
      <c r="P332" s="298"/>
      <c r="Q332" s="298"/>
      <c r="R332" s="298"/>
      <c r="S332" s="298"/>
      <c r="T332" s="299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T332" s="300" t="s">
        <v>163</v>
      </c>
      <c r="AU332" s="300" t="s">
        <v>87</v>
      </c>
      <c r="AV332" s="16" t="s">
        <v>171</v>
      </c>
      <c r="AW332" s="16" t="s">
        <v>33</v>
      </c>
      <c r="AX332" s="16" t="s">
        <v>77</v>
      </c>
      <c r="AY332" s="300" t="s">
        <v>149</v>
      </c>
    </row>
    <row r="333" s="13" customFormat="1">
      <c r="A333" s="13"/>
      <c r="B333" s="245"/>
      <c r="C333" s="246"/>
      <c r="D333" s="240" t="s">
        <v>163</v>
      </c>
      <c r="E333" s="247" t="s">
        <v>1</v>
      </c>
      <c r="F333" s="248" t="s">
        <v>585</v>
      </c>
      <c r="G333" s="246"/>
      <c r="H333" s="247" t="s">
        <v>1</v>
      </c>
      <c r="I333" s="249"/>
      <c r="J333" s="246"/>
      <c r="K333" s="246"/>
      <c r="L333" s="250"/>
      <c r="M333" s="251"/>
      <c r="N333" s="252"/>
      <c r="O333" s="252"/>
      <c r="P333" s="252"/>
      <c r="Q333" s="252"/>
      <c r="R333" s="252"/>
      <c r="S333" s="252"/>
      <c r="T333" s="25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4" t="s">
        <v>163</v>
      </c>
      <c r="AU333" s="254" t="s">
        <v>87</v>
      </c>
      <c r="AV333" s="13" t="s">
        <v>85</v>
      </c>
      <c r="AW333" s="13" t="s">
        <v>33</v>
      </c>
      <c r="AX333" s="13" t="s">
        <v>77</v>
      </c>
      <c r="AY333" s="254" t="s">
        <v>149</v>
      </c>
    </row>
    <row r="334" s="14" customFormat="1">
      <c r="A334" s="14"/>
      <c r="B334" s="255"/>
      <c r="C334" s="256"/>
      <c r="D334" s="240" t="s">
        <v>163</v>
      </c>
      <c r="E334" s="257" t="s">
        <v>1</v>
      </c>
      <c r="F334" s="258" t="s">
        <v>586</v>
      </c>
      <c r="G334" s="256"/>
      <c r="H334" s="259">
        <v>-0.073999999999999996</v>
      </c>
      <c r="I334" s="260"/>
      <c r="J334" s="256"/>
      <c r="K334" s="256"/>
      <c r="L334" s="261"/>
      <c r="M334" s="262"/>
      <c r="N334" s="263"/>
      <c r="O334" s="263"/>
      <c r="P334" s="263"/>
      <c r="Q334" s="263"/>
      <c r="R334" s="263"/>
      <c r="S334" s="263"/>
      <c r="T334" s="26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5" t="s">
        <v>163</v>
      </c>
      <c r="AU334" s="265" t="s">
        <v>87</v>
      </c>
      <c r="AV334" s="14" t="s">
        <v>87</v>
      </c>
      <c r="AW334" s="14" t="s">
        <v>33</v>
      </c>
      <c r="AX334" s="14" t="s">
        <v>77</v>
      </c>
      <c r="AY334" s="265" t="s">
        <v>149</v>
      </c>
    </row>
    <row r="335" s="14" customFormat="1">
      <c r="A335" s="14"/>
      <c r="B335" s="255"/>
      <c r="C335" s="256"/>
      <c r="D335" s="240" t="s">
        <v>163</v>
      </c>
      <c r="E335" s="257" t="s">
        <v>1</v>
      </c>
      <c r="F335" s="258" t="s">
        <v>587</v>
      </c>
      <c r="G335" s="256"/>
      <c r="H335" s="259">
        <v>-0.025000000000000001</v>
      </c>
      <c r="I335" s="260"/>
      <c r="J335" s="256"/>
      <c r="K335" s="256"/>
      <c r="L335" s="261"/>
      <c r="M335" s="262"/>
      <c r="N335" s="263"/>
      <c r="O335" s="263"/>
      <c r="P335" s="263"/>
      <c r="Q335" s="263"/>
      <c r="R335" s="263"/>
      <c r="S335" s="263"/>
      <c r="T335" s="26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5" t="s">
        <v>163</v>
      </c>
      <c r="AU335" s="265" t="s">
        <v>87</v>
      </c>
      <c r="AV335" s="14" t="s">
        <v>87</v>
      </c>
      <c r="AW335" s="14" t="s">
        <v>33</v>
      </c>
      <c r="AX335" s="14" t="s">
        <v>77</v>
      </c>
      <c r="AY335" s="265" t="s">
        <v>149</v>
      </c>
    </row>
    <row r="336" s="15" customFormat="1">
      <c r="A336" s="15"/>
      <c r="B336" s="269"/>
      <c r="C336" s="270"/>
      <c r="D336" s="240" t="s">
        <v>163</v>
      </c>
      <c r="E336" s="271" t="s">
        <v>1</v>
      </c>
      <c r="F336" s="272" t="s">
        <v>319</v>
      </c>
      <c r="G336" s="270"/>
      <c r="H336" s="273">
        <v>1.7929999999999999</v>
      </c>
      <c r="I336" s="274"/>
      <c r="J336" s="270"/>
      <c r="K336" s="270"/>
      <c r="L336" s="275"/>
      <c r="M336" s="276"/>
      <c r="N336" s="277"/>
      <c r="O336" s="277"/>
      <c r="P336" s="277"/>
      <c r="Q336" s="277"/>
      <c r="R336" s="277"/>
      <c r="S336" s="277"/>
      <c r="T336" s="278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9" t="s">
        <v>163</v>
      </c>
      <c r="AU336" s="279" t="s">
        <v>87</v>
      </c>
      <c r="AV336" s="15" t="s">
        <v>148</v>
      </c>
      <c r="AW336" s="15" t="s">
        <v>33</v>
      </c>
      <c r="AX336" s="15" t="s">
        <v>85</v>
      </c>
      <c r="AY336" s="279" t="s">
        <v>149</v>
      </c>
    </row>
    <row r="337" s="2" customFormat="1" ht="16.5" customHeight="1">
      <c r="A337" s="39"/>
      <c r="B337" s="40"/>
      <c r="C337" s="280" t="s">
        <v>588</v>
      </c>
      <c r="D337" s="280" t="s">
        <v>553</v>
      </c>
      <c r="E337" s="281" t="s">
        <v>589</v>
      </c>
      <c r="F337" s="282" t="s">
        <v>590</v>
      </c>
      <c r="G337" s="283" t="s">
        <v>534</v>
      </c>
      <c r="H337" s="284">
        <v>3.5859999999999999</v>
      </c>
      <c r="I337" s="285"/>
      <c r="J337" s="286">
        <f>ROUND(I337*H337,2)</f>
        <v>0</v>
      </c>
      <c r="K337" s="282" t="s">
        <v>159</v>
      </c>
      <c r="L337" s="287"/>
      <c r="M337" s="288" t="s">
        <v>1</v>
      </c>
      <c r="N337" s="289" t="s">
        <v>42</v>
      </c>
      <c r="O337" s="92"/>
      <c r="P337" s="236">
        <f>O337*H337</f>
        <v>0</v>
      </c>
      <c r="Q337" s="236">
        <v>1</v>
      </c>
      <c r="R337" s="236">
        <f>Q337*H337</f>
        <v>3.5859999999999999</v>
      </c>
      <c r="S337" s="236">
        <v>0</v>
      </c>
      <c r="T337" s="237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8" t="s">
        <v>197</v>
      </c>
      <c r="AT337" s="238" t="s">
        <v>553</v>
      </c>
      <c r="AU337" s="238" t="s">
        <v>87</v>
      </c>
      <c r="AY337" s="18" t="s">
        <v>149</v>
      </c>
      <c r="BE337" s="239">
        <f>IF(N337="základní",J337,0)</f>
        <v>0</v>
      </c>
      <c r="BF337" s="239">
        <f>IF(N337="snížená",J337,0)</f>
        <v>0</v>
      </c>
      <c r="BG337" s="239">
        <f>IF(N337="zákl. přenesená",J337,0)</f>
        <v>0</v>
      </c>
      <c r="BH337" s="239">
        <f>IF(N337="sníž. přenesená",J337,0)</f>
        <v>0</v>
      </c>
      <c r="BI337" s="239">
        <f>IF(N337="nulová",J337,0)</f>
        <v>0</v>
      </c>
      <c r="BJ337" s="18" t="s">
        <v>85</v>
      </c>
      <c r="BK337" s="239">
        <f>ROUND(I337*H337,2)</f>
        <v>0</v>
      </c>
      <c r="BL337" s="18" t="s">
        <v>148</v>
      </c>
      <c r="BM337" s="238" t="s">
        <v>591</v>
      </c>
    </row>
    <row r="338" s="2" customFormat="1">
      <c r="A338" s="39"/>
      <c r="B338" s="40"/>
      <c r="C338" s="41"/>
      <c r="D338" s="240" t="s">
        <v>162</v>
      </c>
      <c r="E338" s="41"/>
      <c r="F338" s="241" t="s">
        <v>590</v>
      </c>
      <c r="G338" s="41"/>
      <c r="H338" s="41"/>
      <c r="I338" s="242"/>
      <c r="J338" s="41"/>
      <c r="K338" s="41"/>
      <c r="L338" s="45"/>
      <c r="M338" s="243"/>
      <c r="N338" s="244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162</v>
      </c>
      <c r="AU338" s="18" t="s">
        <v>87</v>
      </c>
    </row>
    <row r="339" s="14" customFormat="1">
      <c r="A339" s="14"/>
      <c r="B339" s="255"/>
      <c r="C339" s="256"/>
      <c r="D339" s="240" t="s">
        <v>163</v>
      </c>
      <c r="E339" s="257" t="s">
        <v>1</v>
      </c>
      <c r="F339" s="258" t="s">
        <v>592</v>
      </c>
      <c r="G339" s="256"/>
      <c r="H339" s="259">
        <v>3.5859999999999999</v>
      </c>
      <c r="I339" s="260"/>
      <c r="J339" s="256"/>
      <c r="K339" s="256"/>
      <c r="L339" s="261"/>
      <c r="M339" s="262"/>
      <c r="N339" s="263"/>
      <c r="O339" s="263"/>
      <c r="P339" s="263"/>
      <c r="Q339" s="263"/>
      <c r="R339" s="263"/>
      <c r="S339" s="263"/>
      <c r="T339" s="26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5" t="s">
        <v>163</v>
      </c>
      <c r="AU339" s="265" t="s">
        <v>87</v>
      </c>
      <c r="AV339" s="14" t="s">
        <v>87</v>
      </c>
      <c r="AW339" s="14" t="s">
        <v>33</v>
      </c>
      <c r="AX339" s="14" t="s">
        <v>85</v>
      </c>
      <c r="AY339" s="265" t="s">
        <v>149</v>
      </c>
    </row>
    <row r="340" s="2" customFormat="1" ht="21.75" customHeight="1">
      <c r="A340" s="39"/>
      <c r="B340" s="40"/>
      <c r="C340" s="227" t="s">
        <v>593</v>
      </c>
      <c r="D340" s="227" t="s">
        <v>155</v>
      </c>
      <c r="E340" s="228" t="s">
        <v>594</v>
      </c>
      <c r="F340" s="229" t="s">
        <v>595</v>
      </c>
      <c r="G340" s="230" t="s">
        <v>278</v>
      </c>
      <c r="H340" s="231">
        <v>214.69999999999999</v>
      </c>
      <c r="I340" s="232"/>
      <c r="J340" s="233">
        <f>ROUND(I340*H340,2)</f>
        <v>0</v>
      </c>
      <c r="K340" s="229" t="s">
        <v>159</v>
      </c>
      <c r="L340" s="45"/>
      <c r="M340" s="234" t="s">
        <v>1</v>
      </c>
      <c r="N340" s="235" t="s">
        <v>42</v>
      </c>
      <c r="O340" s="92"/>
      <c r="P340" s="236">
        <f>O340*H340</f>
        <v>0</v>
      </c>
      <c r="Q340" s="236">
        <v>0</v>
      </c>
      <c r="R340" s="236">
        <f>Q340*H340</f>
        <v>0</v>
      </c>
      <c r="S340" s="236">
        <v>0</v>
      </c>
      <c r="T340" s="23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8" t="s">
        <v>148</v>
      </c>
      <c r="AT340" s="238" t="s">
        <v>155</v>
      </c>
      <c r="AU340" s="238" t="s">
        <v>87</v>
      </c>
      <c r="AY340" s="18" t="s">
        <v>149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8" t="s">
        <v>85</v>
      </c>
      <c r="BK340" s="239">
        <f>ROUND(I340*H340,2)</f>
        <v>0</v>
      </c>
      <c r="BL340" s="18" t="s">
        <v>148</v>
      </c>
      <c r="BM340" s="238" t="s">
        <v>596</v>
      </c>
    </row>
    <row r="341" s="2" customFormat="1">
      <c r="A341" s="39"/>
      <c r="B341" s="40"/>
      <c r="C341" s="41"/>
      <c r="D341" s="240" t="s">
        <v>162</v>
      </c>
      <c r="E341" s="41"/>
      <c r="F341" s="241" t="s">
        <v>597</v>
      </c>
      <c r="G341" s="41"/>
      <c r="H341" s="41"/>
      <c r="I341" s="242"/>
      <c r="J341" s="41"/>
      <c r="K341" s="41"/>
      <c r="L341" s="45"/>
      <c r="M341" s="243"/>
      <c r="N341" s="244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162</v>
      </c>
      <c r="AU341" s="18" t="s">
        <v>87</v>
      </c>
    </row>
    <row r="342" s="14" customFormat="1">
      <c r="A342" s="14"/>
      <c r="B342" s="255"/>
      <c r="C342" s="256"/>
      <c r="D342" s="240" t="s">
        <v>163</v>
      </c>
      <c r="E342" s="257" t="s">
        <v>1</v>
      </c>
      <c r="F342" s="258" t="s">
        <v>598</v>
      </c>
      <c r="G342" s="256"/>
      <c r="H342" s="259">
        <v>214.69999999999999</v>
      </c>
      <c r="I342" s="260"/>
      <c r="J342" s="256"/>
      <c r="K342" s="256"/>
      <c r="L342" s="261"/>
      <c r="M342" s="262"/>
      <c r="N342" s="263"/>
      <c r="O342" s="263"/>
      <c r="P342" s="263"/>
      <c r="Q342" s="263"/>
      <c r="R342" s="263"/>
      <c r="S342" s="263"/>
      <c r="T342" s="26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5" t="s">
        <v>163</v>
      </c>
      <c r="AU342" s="265" t="s">
        <v>87</v>
      </c>
      <c r="AV342" s="14" t="s">
        <v>87</v>
      </c>
      <c r="AW342" s="14" t="s">
        <v>33</v>
      </c>
      <c r="AX342" s="14" t="s">
        <v>85</v>
      </c>
      <c r="AY342" s="265" t="s">
        <v>149</v>
      </c>
    </row>
    <row r="343" s="2" customFormat="1" ht="16.5" customHeight="1">
      <c r="A343" s="39"/>
      <c r="B343" s="40"/>
      <c r="C343" s="227" t="s">
        <v>599</v>
      </c>
      <c r="D343" s="227" t="s">
        <v>155</v>
      </c>
      <c r="E343" s="228" t="s">
        <v>600</v>
      </c>
      <c r="F343" s="229" t="s">
        <v>601</v>
      </c>
      <c r="G343" s="230" t="s">
        <v>278</v>
      </c>
      <c r="H343" s="231">
        <v>96.400000000000006</v>
      </c>
      <c r="I343" s="232"/>
      <c r="J343" s="233">
        <f>ROUND(I343*H343,2)</f>
        <v>0</v>
      </c>
      <c r="K343" s="229" t="s">
        <v>159</v>
      </c>
      <c r="L343" s="45"/>
      <c r="M343" s="234" t="s">
        <v>1</v>
      </c>
      <c r="N343" s="235" t="s">
        <v>42</v>
      </c>
      <c r="O343" s="92"/>
      <c r="P343" s="236">
        <f>O343*H343</f>
        <v>0</v>
      </c>
      <c r="Q343" s="236">
        <v>0</v>
      </c>
      <c r="R343" s="236">
        <f>Q343*H343</f>
        <v>0</v>
      </c>
      <c r="S343" s="236">
        <v>0</v>
      </c>
      <c r="T343" s="237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8" t="s">
        <v>148</v>
      </c>
      <c r="AT343" s="238" t="s">
        <v>155</v>
      </c>
      <c r="AU343" s="238" t="s">
        <v>87</v>
      </c>
      <c r="AY343" s="18" t="s">
        <v>149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8" t="s">
        <v>85</v>
      </c>
      <c r="BK343" s="239">
        <f>ROUND(I343*H343,2)</f>
        <v>0</v>
      </c>
      <c r="BL343" s="18" t="s">
        <v>148</v>
      </c>
      <c r="BM343" s="238" t="s">
        <v>602</v>
      </c>
    </row>
    <row r="344" s="2" customFormat="1">
      <c r="A344" s="39"/>
      <c r="B344" s="40"/>
      <c r="C344" s="41"/>
      <c r="D344" s="240" t="s">
        <v>162</v>
      </c>
      <c r="E344" s="41"/>
      <c r="F344" s="241" t="s">
        <v>601</v>
      </c>
      <c r="G344" s="41"/>
      <c r="H344" s="41"/>
      <c r="I344" s="242"/>
      <c r="J344" s="41"/>
      <c r="K344" s="41"/>
      <c r="L344" s="45"/>
      <c r="M344" s="243"/>
      <c r="N344" s="244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162</v>
      </c>
      <c r="AU344" s="18" t="s">
        <v>87</v>
      </c>
    </row>
    <row r="345" s="14" customFormat="1">
      <c r="A345" s="14"/>
      <c r="B345" s="255"/>
      <c r="C345" s="256"/>
      <c r="D345" s="240" t="s">
        <v>163</v>
      </c>
      <c r="E345" s="257" t="s">
        <v>1</v>
      </c>
      <c r="F345" s="258" t="s">
        <v>603</v>
      </c>
      <c r="G345" s="256"/>
      <c r="H345" s="259">
        <v>96.400000000000006</v>
      </c>
      <c r="I345" s="260"/>
      <c r="J345" s="256"/>
      <c r="K345" s="256"/>
      <c r="L345" s="261"/>
      <c r="M345" s="262"/>
      <c r="N345" s="263"/>
      <c r="O345" s="263"/>
      <c r="P345" s="263"/>
      <c r="Q345" s="263"/>
      <c r="R345" s="263"/>
      <c r="S345" s="263"/>
      <c r="T345" s="26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5" t="s">
        <v>163</v>
      </c>
      <c r="AU345" s="265" t="s">
        <v>87</v>
      </c>
      <c r="AV345" s="14" t="s">
        <v>87</v>
      </c>
      <c r="AW345" s="14" t="s">
        <v>33</v>
      </c>
      <c r="AX345" s="14" t="s">
        <v>85</v>
      </c>
      <c r="AY345" s="265" t="s">
        <v>149</v>
      </c>
    </row>
    <row r="346" s="2" customFormat="1" ht="16.5" customHeight="1">
      <c r="A346" s="39"/>
      <c r="B346" s="40"/>
      <c r="C346" s="280" t="s">
        <v>604</v>
      </c>
      <c r="D346" s="280" t="s">
        <v>553</v>
      </c>
      <c r="E346" s="281" t="s">
        <v>605</v>
      </c>
      <c r="F346" s="282" t="s">
        <v>606</v>
      </c>
      <c r="G346" s="283" t="s">
        <v>278</v>
      </c>
      <c r="H346" s="284">
        <v>106.04000000000001</v>
      </c>
      <c r="I346" s="285"/>
      <c r="J346" s="286">
        <f>ROUND(I346*H346,2)</f>
        <v>0</v>
      </c>
      <c r="K346" s="282" t="s">
        <v>159</v>
      </c>
      <c r="L346" s="287"/>
      <c r="M346" s="288" t="s">
        <v>1</v>
      </c>
      <c r="N346" s="289" t="s">
        <v>42</v>
      </c>
      <c r="O346" s="92"/>
      <c r="P346" s="236">
        <f>O346*H346</f>
        <v>0</v>
      </c>
      <c r="Q346" s="236">
        <v>0.00069999999999999999</v>
      </c>
      <c r="R346" s="236">
        <f>Q346*H346</f>
        <v>0.074228000000000002</v>
      </c>
      <c r="S346" s="236">
        <v>0</v>
      </c>
      <c r="T346" s="237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8" t="s">
        <v>197</v>
      </c>
      <c r="AT346" s="238" t="s">
        <v>553</v>
      </c>
      <c r="AU346" s="238" t="s">
        <v>87</v>
      </c>
      <c r="AY346" s="18" t="s">
        <v>149</v>
      </c>
      <c r="BE346" s="239">
        <f>IF(N346="základní",J346,0)</f>
        <v>0</v>
      </c>
      <c r="BF346" s="239">
        <f>IF(N346="snížená",J346,0)</f>
        <v>0</v>
      </c>
      <c r="BG346" s="239">
        <f>IF(N346="zákl. přenesená",J346,0)</f>
        <v>0</v>
      </c>
      <c r="BH346" s="239">
        <f>IF(N346="sníž. přenesená",J346,0)</f>
        <v>0</v>
      </c>
      <c r="BI346" s="239">
        <f>IF(N346="nulová",J346,0)</f>
        <v>0</v>
      </c>
      <c r="BJ346" s="18" t="s">
        <v>85</v>
      </c>
      <c r="BK346" s="239">
        <f>ROUND(I346*H346,2)</f>
        <v>0</v>
      </c>
      <c r="BL346" s="18" t="s">
        <v>148</v>
      </c>
      <c r="BM346" s="238" t="s">
        <v>607</v>
      </c>
    </row>
    <row r="347" s="2" customFormat="1">
      <c r="A347" s="39"/>
      <c r="B347" s="40"/>
      <c r="C347" s="41"/>
      <c r="D347" s="240" t="s">
        <v>162</v>
      </c>
      <c r="E347" s="41"/>
      <c r="F347" s="241" t="s">
        <v>606</v>
      </c>
      <c r="G347" s="41"/>
      <c r="H347" s="41"/>
      <c r="I347" s="242"/>
      <c r="J347" s="41"/>
      <c r="K347" s="41"/>
      <c r="L347" s="45"/>
      <c r="M347" s="243"/>
      <c r="N347" s="244"/>
      <c r="O347" s="92"/>
      <c r="P347" s="92"/>
      <c r="Q347" s="92"/>
      <c r="R347" s="92"/>
      <c r="S347" s="92"/>
      <c r="T347" s="93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162</v>
      </c>
      <c r="AU347" s="18" t="s">
        <v>87</v>
      </c>
    </row>
    <row r="348" s="14" customFormat="1">
      <c r="A348" s="14"/>
      <c r="B348" s="255"/>
      <c r="C348" s="256"/>
      <c r="D348" s="240" t="s">
        <v>163</v>
      </c>
      <c r="E348" s="257" t="s">
        <v>1</v>
      </c>
      <c r="F348" s="258" t="s">
        <v>608</v>
      </c>
      <c r="G348" s="256"/>
      <c r="H348" s="259">
        <v>96.400000000000006</v>
      </c>
      <c r="I348" s="260"/>
      <c r="J348" s="256"/>
      <c r="K348" s="256"/>
      <c r="L348" s="261"/>
      <c r="M348" s="262"/>
      <c r="N348" s="263"/>
      <c r="O348" s="263"/>
      <c r="P348" s="263"/>
      <c r="Q348" s="263"/>
      <c r="R348" s="263"/>
      <c r="S348" s="263"/>
      <c r="T348" s="26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5" t="s">
        <v>163</v>
      </c>
      <c r="AU348" s="265" t="s">
        <v>87</v>
      </c>
      <c r="AV348" s="14" t="s">
        <v>87</v>
      </c>
      <c r="AW348" s="14" t="s">
        <v>33</v>
      </c>
      <c r="AX348" s="14" t="s">
        <v>85</v>
      </c>
      <c r="AY348" s="265" t="s">
        <v>149</v>
      </c>
    </row>
    <row r="349" s="13" customFormat="1">
      <c r="A349" s="13"/>
      <c r="B349" s="245"/>
      <c r="C349" s="246"/>
      <c r="D349" s="240" t="s">
        <v>163</v>
      </c>
      <c r="E349" s="247" t="s">
        <v>1</v>
      </c>
      <c r="F349" s="248" t="s">
        <v>609</v>
      </c>
      <c r="G349" s="246"/>
      <c r="H349" s="247" t="s">
        <v>1</v>
      </c>
      <c r="I349" s="249"/>
      <c r="J349" s="246"/>
      <c r="K349" s="246"/>
      <c r="L349" s="250"/>
      <c r="M349" s="251"/>
      <c r="N349" s="252"/>
      <c r="O349" s="252"/>
      <c r="P349" s="252"/>
      <c r="Q349" s="252"/>
      <c r="R349" s="252"/>
      <c r="S349" s="252"/>
      <c r="T349" s="25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4" t="s">
        <v>163</v>
      </c>
      <c r="AU349" s="254" t="s">
        <v>87</v>
      </c>
      <c r="AV349" s="13" t="s">
        <v>85</v>
      </c>
      <c r="AW349" s="13" t="s">
        <v>33</v>
      </c>
      <c r="AX349" s="13" t="s">
        <v>77</v>
      </c>
      <c r="AY349" s="254" t="s">
        <v>149</v>
      </c>
    </row>
    <row r="350" s="14" customFormat="1">
      <c r="A350" s="14"/>
      <c r="B350" s="255"/>
      <c r="C350" s="256"/>
      <c r="D350" s="240" t="s">
        <v>163</v>
      </c>
      <c r="E350" s="256"/>
      <c r="F350" s="258" t="s">
        <v>610</v>
      </c>
      <c r="G350" s="256"/>
      <c r="H350" s="259">
        <v>106.04000000000001</v>
      </c>
      <c r="I350" s="260"/>
      <c r="J350" s="256"/>
      <c r="K350" s="256"/>
      <c r="L350" s="261"/>
      <c r="M350" s="262"/>
      <c r="N350" s="263"/>
      <c r="O350" s="263"/>
      <c r="P350" s="263"/>
      <c r="Q350" s="263"/>
      <c r="R350" s="263"/>
      <c r="S350" s="263"/>
      <c r="T350" s="26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5" t="s">
        <v>163</v>
      </c>
      <c r="AU350" s="265" t="s">
        <v>87</v>
      </c>
      <c r="AV350" s="14" t="s">
        <v>87</v>
      </c>
      <c r="AW350" s="14" t="s">
        <v>4</v>
      </c>
      <c r="AX350" s="14" t="s">
        <v>85</v>
      </c>
      <c r="AY350" s="265" t="s">
        <v>149</v>
      </c>
    </row>
    <row r="351" s="2" customFormat="1" ht="16.5" customHeight="1">
      <c r="A351" s="39"/>
      <c r="B351" s="40"/>
      <c r="C351" s="227" t="s">
        <v>611</v>
      </c>
      <c r="D351" s="227" t="s">
        <v>155</v>
      </c>
      <c r="E351" s="228" t="s">
        <v>612</v>
      </c>
      <c r="F351" s="229" t="s">
        <v>613</v>
      </c>
      <c r="G351" s="230" t="s">
        <v>278</v>
      </c>
      <c r="H351" s="231">
        <v>495.88</v>
      </c>
      <c r="I351" s="232"/>
      <c r="J351" s="233">
        <f>ROUND(I351*H351,2)</f>
        <v>0</v>
      </c>
      <c r="K351" s="229" t="s">
        <v>159</v>
      </c>
      <c r="L351" s="45"/>
      <c r="M351" s="234" t="s">
        <v>1</v>
      </c>
      <c r="N351" s="235" t="s">
        <v>42</v>
      </c>
      <c r="O351" s="92"/>
      <c r="P351" s="236">
        <f>O351*H351</f>
        <v>0</v>
      </c>
      <c r="Q351" s="236">
        <v>0</v>
      </c>
      <c r="R351" s="236">
        <f>Q351*H351</f>
        <v>0</v>
      </c>
      <c r="S351" s="236">
        <v>0</v>
      </c>
      <c r="T351" s="237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8" t="s">
        <v>148</v>
      </c>
      <c r="AT351" s="238" t="s">
        <v>155</v>
      </c>
      <c r="AU351" s="238" t="s">
        <v>87</v>
      </c>
      <c r="AY351" s="18" t="s">
        <v>149</v>
      </c>
      <c r="BE351" s="239">
        <f>IF(N351="základní",J351,0)</f>
        <v>0</v>
      </c>
      <c r="BF351" s="239">
        <f>IF(N351="snížená",J351,0)</f>
        <v>0</v>
      </c>
      <c r="BG351" s="239">
        <f>IF(N351="zákl. přenesená",J351,0)</f>
        <v>0</v>
      </c>
      <c r="BH351" s="239">
        <f>IF(N351="sníž. přenesená",J351,0)</f>
        <v>0</v>
      </c>
      <c r="BI351" s="239">
        <f>IF(N351="nulová",J351,0)</f>
        <v>0</v>
      </c>
      <c r="BJ351" s="18" t="s">
        <v>85</v>
      </c>
      <c r="BK351" s="239">
        <f>ROUND(I351*H351,2)</f>
        <v>0</v>
      </c>
      <c r="BL351" s="18" t="s">
        <v>148</v>
      </c>
      <c r="BM351" s="238" t="s">
        <v>614</v>
      </c>
    </row>
    <row r="352" s="2" customFormat="1">
      <c r="A352" s="39"/>
      <c r="B352" s="40"/>
      <c r="C352" s="41"/>
      <c r="D352" s="240" t="s">
        <v>162</v>
      </c>
      <c r="E352" s="41"/>
      <c r="F352" s="241" t="s">
        <v>615</v>
      </c>
      <c r="G352" s="41"/>
      <c r="H352" s="41"/>
      <c r="I352" s="242"/>
      <c r="J352" s="41"/>
      <c r="K352" s="41"/>
      <c r="L352" s="45"/>
      <c r="M352" s="243"/>
      <c r="N352" s="244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162</v>
      </c>
      <c r="AU352" s="18" t="s">
        <v>87</v>
      </c>
    </row>
    <row r="353" s="14" customFormat="1">
      <c r="A353" s="14"/>
      <c r="B353" s="255"/>
      <c r="C353" s="256"/>
      <c r="D353" s="240" t="s">
        <v>163</v>
      </c>
      <c r="E353" s="257" t="s">
        <v>1</v>
      </c>
      <c r="F353" s="258" t="s">
        <v>616</v>
      </c>
      <c r="G353" s="256"/>
      <c r="H353" s="259">
        <v>495.88</v>
      </c>
      <c r="I353" s="260"/>
      <c r="J353" s="256"/>
      <c r="K353" s="256"/>
      <c r="L353" s="261"/>
      <c r="M353" s="262"/>
      <c r="N353" s="263"/>
      <c r="O353" s="263"/>
      <c r="P353" s="263"/>
      <c r="Q353" s="263"/>
      <c r="R353" s="263"/>
      <c r="S353" s="263"/>
      <c r="T353" s="26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5" t="s">
        <v>163</v>
      </c>
      <c r="AU353" s="265" t="s">
        <v>87</v>
      </c>
      <c r="AV353" s="14" t="s">
        <v>87</v>
      </c>
      <c r="AW353" s="14" t="s">
        <v>33</v>
      </c>
      <c r="AX353" s="14" t="s">
        <v>85</v>
      </c>
      <c r="AY353" s="265" t="s">
        <v>149</v>
      </c>
    </row>
    <row r="354" s="2" customFormat="1" ht="16.5" customHeight="1">
      <c r="A354" s="39"/>
      <c r="B354" s="40"/>
      <c r="C354" s="227" t="s">
        <v>617</v>
      </c>
      <c r="D354" s="227" t="s">
        <v>155</v>
      </c>
      <c r="E354" s="228" t="s">
        <v>618</v>
      </c>
      <c r="F354" s="229" t="s">
        <v>619</v>
      </c>
      <c r="G354" s="230" t="s">
        <v>278</v>
      </c>
      <c r="H354" s="231">
        <v>495.88</v>
      </c>
      <c r="I354" s="232"/>
      <c r="J354" s="233">
        <f>ROUND(I354*H354,2)</f>
        <v>0</v>
      </c>
      <c r="K354" s="229" t="s">
        <v>159</v>
      </c>
      <c r="L354" s="45"/>
      <c r="M354" s="234" t="s">
        <v>1</v>
      </c>
      <c r="N354" s="235" t="s">
        <v>42</v>
      </c>
      <c r="O354" s="92"/>
      <c r="P354" s="236">
        <f>O354*H354</f>
        <v>0</v>
      </c>
      <c r="Q354" s="236">
        <v>0</v>
      </c>
      <c r="R354" s="236">
        <f>Q354*H354</f>
        <v>0</v>
      </c>
      <c r="S354" s="236">
        <v>0</v>
      </c>
      <c r="T354" s="237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8" t="s">
        <v>148</v>
      </c>
      <c r="AT354" s="238" t="s">
        <v>155</v>
      </c>
      <c r="AU354" s="238" t="s">
        <v>87</v>
      </c>
      <c r="AY354" s="18" t="s">
        <v>149</v>
      </c>
      <c r="BE354" s="239">
        <f>IF(N354="základní",J354,0)</f>
        <v>0</v>
      </c>
      <c r="BF354" s="239">
        <f>IF(N354="snížená",J354,0)</f>
        <v>0</v>
      </c>
      <c r="BG354" s="239">
        <f>IF(N354="zákl. přenesená",J354,0)</f>
        <v>0</v>
      </c>
      <c r="BH354" s="239">
        <f>IF(N354="sníž. přenesená",J354,0)</f>
        <v>0</v>
      </c>
      <c r="BI354" s="239">
        <f>IF(N354="nulová",J354,0)</f>
        <v>0</v>
      </c>
      <c r="BJ354" s="18" t="s">
        <v>85</v>
      </c>
      <c r="BK354" s="239">
        <f>ROUND(I354*H354,2)</f>
        <v>0</v>
      </c>
      <c r="BL354" s="18" t="s">
        <v>148</v>
      </c>
      <c r="BM354" s="238" t="s">
        <v>620</v>
      </c>
    </row>
    <row r="355" s="2" customFormat="1">
      <c r="A355" s="39"/>
      <c r="B355" s="40"/>
      <c r="C355" s="41"/>
      <c r="D355" s="240" t="s">
        <v>162</v>
      </c>
      <c r="E355" s="41"/>
      <c r="F355" s="241" t="s">
        <v>621</v>
      </c>
      <c r="G355" s="41"/>
      <c r="H355" s="41"/>
      <c r="I355" s="242"/>
      <c r="J355" s="41"/>
      <c r="K355" s="41"/>
      <c r="L355" s="45"/>
      <c r="M355" s="243"/>
      <c r="N355" s="244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162</v>
      </c>
      <c r="AU355" s="18" t="s">
        <v>87</v>
      </c>
    </row>
    <row r="356" s="14" customFormat="1">
      <c r="A356" s="14"/>
      <c r="B356" s="255"/>
      <c r="C356" s="256"/>
      <c r="D356" s="240" t="s">
        <v>163</v>
      </c>
      <c r="E356" s="257" t="s">
        <v>1</v>
      </c>
      <c r="F356" s="258" t="s">
        <v>622</v>
      </c>
      <c r="G356" s="256"/>
      <c r="H356" s="259">
        <v>495.88</v>
      </c>
      <c r="I356" s="260"/>
      <c r="J356" s="256"/>
      <c r="K356" s="256"/>
      <c r="L356" s="261"/>
      <c r="M356" s="262"/>
      <c r="N356" s="263"/>
      <c r="O356" s="263"/>
      <c r="P356" s="263"/>
      <c r="Q356" s="263"/>
      <c r="R356" s="263"/>
      <c r="S356" s="263"/>
      <c r="T356" s="26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5" t="s">
        <v>163</v>
      </c>
      <c r="AU356" s="265" t="s">
        <v>87</v>
      </c>
      <c r="AV356" s="14" t="s">
        <v>87</v>
      </c>
      <c r="AW356" s="14" t="s">
        <v>33</v>
      </c>
      <c r="AX356" s="14" t="s">
        <v>85</v>
      </c>
      <c r="AY356" s="265" t="s">
        <v>149</v>
      </c>
    </row>
    <row r="357" s="2" customFormat="1" ht="16.5" customHeight="1">
      <c r="A357" s="39"/>
      <c r="B357" s="40"/>
      <c r="C357" s="227" t="s">
        <v>623</v>
      </c>
      <c r="D357" s="227" t="s">
        <v>155</v>
      </c>
      <c r="E357" s="228" t="s">
        <v>624</v>
      </c>
      <c r="F357" s="229" t="s">
        <v>625</v>
      </c>
      <c r="G357" s="230" t="s">
        <v>278</v>
      </c>
      <c r="H357" s="231">
        <v>214.69999999999999</v>
      </c>
      <c r="I357" s="232"/>
      <c r="J357" s="233">
        <f>ROUND(I357*H357,2)</f>
        <v>0</v>
      </c>
      <c r="K357" s="229" t="s">
        <v>159</v>
      </c>
      <c r="L357" s="45"/>
      <c r="M357" s="234" t="s">
        <v>1</v>
      </c>
      <c r="N357" s="235" t="s">
        <v>42</v>
      </c>
      <c r="O357" s="92"/>
      <c r="P357" s="236">
        <f>O357*H357</f>
        <v>0</v>
      </c>
      <c r="Q357" s="236">
        <v>0</v>
      </c>
      <c r="R357" s="236">
        <f>Q357*H357</f>
        <v>0</v>
      </c>
      <c r="S357" s="236">
        <v>0</v>
      </c>
      <c r="T357" s="237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8" t="s">
        <v>148</v>
      </c>
      <c r="AT357" s="238" t="s">
        <v>155</v>
      </c>
      <c r="AU357" s="238" t="s">
        <v>87</v>
      </c>
      <c r="AY357" s="18" t="s">
        <v>149</v>
      </c>
      <c r="BE357" s="239">
        <f>IF(N357="základní",J357,0)</f>
        <v>0</v>
      </c>
      <c r="BF357" s="239">
        <f>IF(N357="snížená",J357,0)</f>
        <v>0</v>
      </c>
      <c r="BG357" s="239">
        <f>IF(N357="zákl. přenesená",J357,0)</f>
        <v>0</v>
      </c>
      <c r="BH357" s="239">
        <f>IF(N357="sníž. přenesená",J357,0)</f>
        <v>0</v>
      </c>
      <c r="BI357" s="239">
        <f>IF(N357="nulová",J357,0)</f>
        <v>0</v>
      </c>
      <c r="BJ357" s="18" t="s">
        <v>85</v>
      </c>
      <c r="BK357" s="239">
        <f>ROUND(I357*H357,2)</f>
        <v>0</v>
      </c>
      <c r="BL357" s="18" t="s">
        <v>148</v>
      </c>
      <c r="BM357" s="238" t="s">
        <v>626</v>
      </c>
    </row>
    <row r="358" s="2" customFormat="1">
      <c r="A358" s="39"/>
      <c r="B358" s="40"/>
      <c r="C358" s="41"/>
      <c r="D358" s="240" t="s">
        <v>162</v>
      </c>
      <c r="E358" s="41"/>
      <c r="F358" s="241" t="s">
        <v>627</v>
      </c>
      <c r="G358" s="41"/>
      <c r="H358" s="41"/>
      <c r="I358" s="242"/>
      <c r="J358" s="41"/>
      <c r="K358" s="41"/>
      <c r="L358" s="45"/>
      <c r="M358" s="243"/>
      <c r="N358" s="244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162</v>
      </c>
      <c r="AU358" s="18" t="s">
        <v>87</v>
      </c>
    </row>
    <row r="359" s="14" customFormat="1">
      <c r="A359" s="14"/>
      <c r="B359" s="255"/>
      <c r="C359" s="256"/>
      <c r="D359" s="240" t="s">
        <v>163</v>
      </c>
      <c r="E359" s="257" t="s">
        <v>1</v>
      </c>
      <c r="F359" s="258" t="s">
        <v>628</v>
      </c>
      <c r="G359" s="256"/>
      <c r="H359" s="259">
        <v>214.69999999999999</v>
      </c>
      <c r="I359" s="260"/>
      <c r="J359" s="256"/>
      <c r="K359" s="256"/>
      <c r="L359" s="261"/>
      <c r="M359" s="262"/>
      <c r="N359" s="263"/>
      <c r="O359" s="263"/>
      <c r="P359" s="263"/>
      <c r="Q359" s="263"/>
      <c r="R359" s="263"/>
      <c r="S359" s="263"/>
      <c r="T359" s="26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5" t="s">
        <v>163</v>
      </c>
      <c r="AU359" s="265" t="s">
        <v>87</v>
      </c>
      <c r="AV359" s="14" t="s">
        <v>87</v>
      </c>
      <c r="AW359" s="14" t="s">
        <v>33</v>
      </c>
      <c r="AX359" s="14" t="s">
        <v>85</v>
      </c>
      <c r="AY359" s="265" t="s">
        <v>149</v>
      </c>
    </row>
    <row r="360" s="2" customFormat="1" ht="16.5" customHeight="1">
      <c r="A360" s="39"/>
      <c r="B360" s="40"/>
      <c r="C360" s="227" t="s">
        <v>629</v>
      </c>
      <c r="D360" s="227" t="s">
        <v>155</v>
      </c>
      <c r="E360" s="228" t="s">
        <v>630</v>
      </c>
      <c r="F360" s="229" t="s">
        <v>631</v>
      </c>
      <c r="G360" s="230" t="s">
        <v>278</v>
      </c>
      <c r="H360" s="231">
        <v>495.88</v>
      </c>
      <c r="I360" s="232"/>
      <c r="J360" s="233">
        <f>ROUND(I360*H360,2)</f>
        <v>0</v>
      </c>
      <c r="K360" s="229" t="s">
        <v>159</v>
      </c>
      <c r="L360" s="45"/>
      <c r="M360" s="234" t="s">
        <v>1</v>
      </c>
      <c r="N360" s="235" t="s">
        <v>42</v>
      </c>
      <c r="O360" s="92"/>
      <c r="P360" s="236">
        <f>O360*H360</f>
        <v>0</v>
      </c>
      <c r="Q360" s="236">
        <v>0</v>
      </c>
      <c r="R360" s="236">
        <f>Q360*H360</f>
        <v>0</v>
      </c>
      <c r="S360" s="236">
        <v>0</v>
      </c>
      <c r="T360" s="237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8" t="s">
        <v>148</v>
      </c>
      <c r="AT360" s="238" t="s">
        <v>155</v>
      </c>
      <c r="AU360" s="238" t="s">
        <v>87</v>
      </c>
      <c r="AY360" s="18" t="s">
        <v>149</v>
      </c>
      <c r="BE360" s="239">
        <f>IF(N360="základní",J360,0)</f>
        <v>0</v>
      </c>
      <c r="BF360" s="239">
        <f>IF(N360="snížená",J360,0)</f>
        <v>0</v>
      </c>
      <c r="BG360" s="239">
        <f>IF(N360="zákl. přenesená",J360,0)</f>
        <v>0</v>
      </c>
      <c r="BH360" s="239">
        <f>IF(N360="sníž. přenesená",J360,0)</f>
        <v>0</v>
      </c>
      <c r="BI360" s="239">
        <f>IF(N360="nulová",J360,0)</f>
        <v>0</v>
      </c>
      <c r="BJ360" s="18" t="s">
        <v>85</v>
      </c>
      <c r="BK360" s="239">
        <f>ROUND(I360*H360,2)</f>
        <v>0</v>
      </c>
      <c r="BL360" s="18" t="s">
        <v>148</v>
      </c>
      <c r="BM360" s="238" t="s">
        <v>632</v>
      </c>
    </row>
    <row r="361" s="2" customFormat="1">
      <c r="A361" s="39"/>
      <c r="B361" s="40"/>
      <c r="C361" s="41"/>
      <c r="D361" s="240" t="s">
        <v>162</v>
      </c>
      <c r="E361" s="41"/>
      <c r="F361" s="241" t="s">
        <v>633</v>
      </c>
      <c r="G361" s="41"/>
      <c r="H361" s="41"/>
      <c r="I361" s="242"/>
      <c r="J361" s="41"/>
      <c r="K361" s="41"/>
      <c r="L361" s="45"/>
      <c r="M361" s="243"/>
      <c r="N361" s="244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162</v>
      </c>
      <c r="AU361" s="18" t="s">
        <v>87</v>
      </c>
    </row>
    <row r="362" s="14" customFormat="1">
      <c r="A362" s="14"/>
      <c r="B362" s="255"/>
      <c r="C362" s="256"/>
      <c r="D362" s="240" t="s">
        <v>163</v>
      </c>
      <c r="E362" s="257" t="s">
        <v>1</v>
      </c>
      <c r="F362" s="258" t="s">
        <v>634</v>
      </c>
      <c r="G362" s="256"/>
      <c r="H362" s="259">
        <v>495.88</v>
      </c>
      <c r="I362" s="260"/>
      <c r="J362" s="256"/>
      <c r="K362" s="256"/>
      <c r="L362" s="261"/>
      <c r="M362" s="262"/>
      <c r="N362" s="263"/>
      <c r="O362" s="263"/>
      <c r="P362" s="263"/>
      <c r="Q362" s="263"/>
      <c r="R362" s="263"/>
      <c r="S362" s="263"/>
      <c r="T362" s="26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5" t="s">
        <v>163</v>
      </c>
      <c r="AU362" s="265" t="s">
        <v>87</v>
      </c>
      <c r="AV362" s="14" t="s">
        <v>87</v>
      </c>
      <c r="AW362" s="14" t="s">
        <v>33</v>
      </c>
      <c r="AX362" s="14" t="s">
        <v>85</v>
      </c>
      <c r="AY362" s="265" t="s">
        <v>149</v>
      </c>
    </row>
    <row r="363" s="2" customFormat="1" ht="16.5" customHeight="1">
      <c r="A363" s="39"/>
      <c r="B363" s="40"/>
      <c r="C363" s="280" t="s">
        <v>635</v>
      </c>
      <c r="D363" s="280" t="s">
        <v>553</v>
      </c>
      <c r="E363" s="281" t="s">
        <v>636</v>
      </c>
      <c r="F363" s="282" t="s">
        <v>637</v>
      </c>
      <c r="G363" s="283" t="s">
        <v>638</v>
      </c>
      <c r="H363" s="284">
        <v>21.317</v>
      </c>
      <c r="I363" s="285"/>
      <c r="J363" s="286">
        <f>ROUND(I363*H363,2)</f>
        <v>0</v>
      </c>
      <c r="K363" s="282" t="s">
        <v>159</v>
      </c>
      <c r="L363" s="287"/>
      <c r="M363" s="288" t="s">
        <v>1</v>
      </c>
      <c r="N363" s="289" t="s">
        <v>42</v>
      </c>
      <c r="O363" s="92"/>
      <c r="P363" s="236">
        <f>O363*H363</f>
        <v>0</v>
      </c>
      <c r="Q363" s="236">
        <v>0.001</v>
      </c>
      <c r="R363" s="236">
        <f>Q363*H363</f>
        <v>0.021316999999999999</v>
      </c>
      <c r="S363" s="236">
        <v>0</v>
      </c>
      <c r="T363" s="237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8" t="s">
        <v>197</v>
      </c>
      <c r="AT363" s="238" t="s">
        <v>553</v>
      </c>
      <c r="AU363" s="238" t="s">
        <v>87</v>
      </c>
      <c r="AY363" s="18" t="s">
        <v>149</v>
      </c>
      <c r="BE363" s="239">
        <f>IF(N363="základní",J363,0)</f>
        <v>0</v>
      </c>
      <c r="BF363" s="239">
        <f>IF(N363="snížená",J363,0)</f>
        <v>0</v>
      </c>
      <c r="BG363" s="239">
        <f>IF(N363="zákl. přenesená",J363,0)</f>
        <v>0</v>
      </c>
      <c r="BH363" s="239">
        <f>IF(N363="sníž. přenesená",J363,0)</f>
        <v>0</v>
      </c>
      <c r="BI363" s="239">
        <f>IF(N363="nulová",J363,0)</f>
        <v>0</v>
      </c>
      <c r="BJ363" s="18" t="s">
        <v>85</v>
      </c>
      <c r="BK363" s="239">
        <f>ROUND(I363*H363,2)</f>
        <v>0</v>
      </c>
      <c r="BL363" s="18" t="s">
        <v>148</v>
      </c>
      <c r="BM363" s="238" t="s">
        <v>639</v>
      </c>
    </row>
    <row r="364" s="2" customFormat="1">
      <c r="A364" s="39"/>
      <c r="B364" s="40"/>
      <c r="C364" s="41"/>
      <c r="D364" s="240" t="s">
        <v>162</v>
      </c>
      <c r="E364" s="41"/>
      <c r="F364" s="241" t="s">
        <v>637</v>
      </c>
      <c r="G364" s="41"/>
      <c r="H364" s="41"/>
      <c r="I364" s="242"/>
      <c r="J364" s="41"/>
      <c r="K364" s="41"/>
      <c r="L364" s="45"/>
      <c r="M364" s="243"/>
      <c r="N364" s="244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162</v>
      </c>
      <c r="AU364" s="18" t="s">
        <v>87</v>
      </c>
    </row>
    <row r="365" s="13" customFormat="1">
      <c r="A365" s="13"/>
      <c r="B365" s="245"/>
      <c r="C365" s="246"/>
      <c r="D365" s="240" t="s">
        <v>163</v>
      </c>
      <c r="E365" s="247" t="s">
        <v>1</v>
      </c>
      <c r="F365" s="248" t="s">
        <v>640</v>
      </c>
      <c r="G365" s="246"/>
      <c r="H365" s="247" t="s">
        <v>1</v>
      </c>
      <c r="I365" s="249"/>
      <c r="J365" s="246"/>
      <c r="K365" s="246"/>
      <c r="L365" s="250"/>
      <c r="M365" s="251"/>
      <c r="N365" s="252"/>
      <c r="O365" s="252"/>
      <c r="P365" s="252"/>
      <c r="Q365" s="252"/>
      <c r="R365" s="252"/>
      <c r="S365" s="252"/>
      <c r="T365" s="25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4" t="s">
        <v>163</v>
      </c>
      <c r="AU365" s="254" t="s">
        <v>87</v>
      </c>
      <c r="AV365" s="13" t="s">
        <v>85</v>
      </c>
      <c r="AW365" s="13" t="s">
        <v>33</v>
      </c>
      <c r="AX365" s="13" t="s">
        <v>77</v>
      </c>
      <c r="AY365" s="254" t="s">
        <v>149</v>
      </c>
    </row>
    <row r="366" s="14" customFormat="1">
      <c r="A366" s="14"/>
      <c r="B366" s="255"/>
      <c r="C366" s="256"/>
      <c r="D366" s="240" t="s">
        <v>163</v>
      </c>
      <c r="E366" s="257" t="s">
        <v>1</v>
      </c>
      <c r="F366" s="258" t="s">
        <v>641</v>
      </c>
      <c r="G366" s="256"/>
      <c r="H366" s="259">
        <v>21.317</v>
      </c>
      <c r="I366" s="260"/>
      <c r="J366" s="256"/>
      <c r="K366" s="256"/>
      <c r="L366" s="261"/>
      <c r="M366" s="262"/>
      <c r="N366" s="263"/>
      <c r="O366" s="263"/>
      <c r="P366" s="263"/>
      <c r="Q366" s="263"/>
      <c r="R366" s="263"/>
      <c r="S366" s="263"/>
      <c r="T366" s="26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5" t="s">
        <v>163</v>
      </c>
      <c r="AU366" s="265" t="s">
        <v>87</v>
      </c>
      <c r="AV366" s="14" t="s">
        <v>87</v>
      </c>
      <c r="AW366" s="14" t="s">
        <v>33</v>
      </c>
      <c r="AX366" s="14" t="s">
        <v>85</v>
      </c>
      <c r="AY366" s="265" t="s">
        <v>149</v>
      </c>
    </row>
    <row r="367" s="2" customFormat="1" ht="16.5" customHeight="1">
      <c r="A367" s="39"/>
      <c r="B367" s="40"/>
      <c r="C367" s="227" t="s">
        <v>642</v>
      </c>
      <c r="D367" s="227" t="s">
        <v>155</v>
      </c>
      <c r="E367" s="228" t="s">
        <v>643</v>
      </c>
      <c r="F367" s="229" t="s">
        <v>644</v>
      </c>
      <c r="G367" s="230" t="s">
        <v>278</v>
      </c>
      <c r="H367" s="231">
        <v>214.69999999999999</v>
      </c>
      <c r="I367" s="232"/>
      <c r="J367" s="233">
        <f>ROUND(I367*H367,2)</f>
        <v>0</v>
      </c>
      <c r="K367" s="229" t="s">
        <v>159</v>
      </c>
      <c r="L367" s="45"/>
      <c r="M367" s="234" t="s">
        <v>1</v>
      </c>
      <c r="N367" s="235" t="s">
        <v>42</v>
      </c>
      <c r="O367" s="92"/>
      <c r="P367" s="236">
        <f>O367*H367</f>
        <v>0</v>
      </c>
      <c r="Q367" s="236">
        <v>0</v>
      </c>
      <c r="R367" s="236">
        <f>Q367*H367</f>
        <v>0</v>
      </c>
      <c r="S367" s="236">
        <v>0</v>
      </c>
      <c r="T367" s="237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8" t="s">
        <v>148</v>
      </c>
      <c r="AT367" s="238" t="s">
        <v>155</v>
      </c>
      <c r="AU367" s="238" t="s">
        <v>87</v>
      </c>
      <c r="AY367" s="18" t="s">
        <v>149</v>
      </c>
      <c r="BE367" s="239">
        <f>IF(N367="základní",J367,0)</f>
        <v>0</v>
      </c>
      <c r="BF367" s="239">
        <f>IF(N367="snížená",J367,0)</f>
        <v>0</v>
      </c>
      <c r="BG367" s="239">
        <f>IF(N367="zákl. přenesená",J367,0)</f>
        <v>0</v>
      </c>
      <c r="BH367" s="239">
        <f>IF(N367="sníž. přenesená",J367,0)</f>
        <v>0</v>
      </c>
      <c r="BI367" s="239">
        <f>IF(N367="nulová",J367,0)</f>
        <v>0</v>
      </c>
      <c r="BJ367" s="18" t="s">
        <v>85</v>
      </c>
      <c r="BK367" s="239">
        <f>ROUND(I367*H367,2)</f>
        <v>0</v>
      </c>
      <c r="BL367" s="18" t="s">
        <v>148</v>
      </c>
      <c r="BM367" s="238" t="s">
        <v>645</v>
      </c>
    </row>
    <row r="368" s="2" customFormat="1">
      <c r="A368" s="39"/>
      <c r="B368" s="40"/>
      <c r="C368" s="41"/>
      <c r="D368" s="240" t="s">
        <v>162</v>
      </c>
      <c r="E368" s="41"/>
      <c r="F368" s="241" t="s">
        <v>646</v>
      </c>
      <c r="G368" s="41"/>
      <c r="H368" s="41"/>
      <c r="I368" s="242"/>
      <c r="J368" s="41"/>
      <c r="K368" s="41"/>
      <c r="L368" s="45"/>
      <c r="M368" s="243"/>
      <c r="N368" s="244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162</v>
      </c>
      <c r="AU368" s="18" t="s">
        <v>87</v>
      </c>
    </row>
    <row r="369" s="14" customFormat="1">
      <c r="A369" s="14"/>
      <c r="B369" s="255"/>
      <c r="C369" s="256"/>
      <c r="D369" s="240" t="s">
        <v>163</v>
      </c>
      <c r="E369" s="257" t="s">
        <v>1</v>
      </c>
      <c r="F369" s="258" t="s">
        <v>647</v>
      </c>
      <c r="G369" s="256"/>
      <c r="H369" s="259">
        <v>214.69999999999999</v>
      </c>
      <c r="I369" s="260"/>
      <c r="J369" s="256"/>
      <c r="K369" s="256"/>
      <c r="L369" s="261"/>
      <c r="M369" s="262"/>
      <c r="N369" s="263"/>
      <c r="O369" s="263"/>
      <c r="P369" s="263"/>
      <c r="Q369" s="263"/>
      <c r="R369" s="263"/>
      <c r="S369" s="263"/>
      <c r="T369" s="26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5" t="s">
        <v>163</v>
      </c>
      <c r="AU369" s="265" t="s">
        <v>87</v>
      </c>
      <c r="AV369" s="14" t="s">
        <v>87</v>
      </c>
      <c r="AW369" s="14" t="s">
        <v>33</v>
      </c>
      <c r="AX369" s="14" t="s">
        <v>85</v>
      </c>
      <c r="AY369" s="265" t="s">
        <v>149</v>
      </c>
    </row>
    <row r="370" s="2" customFormat="1" ht="16.5" customHeight="1">
      <c r="A370" s="39"/>
      <c r="B370" s="40"/>
      <c r="C370" s="227" t="s">
        <v>648</v>
      </c>
      <c r="D370" s="227" t="s">
        <v>155</v>
      </c>
      <c r="E370" s="228" t="s">
        <v>649</v>
      </c>
      <c r="F370" s="229" t="s">
        <v>650</v>
      </c>
      <c r="G370" s="230" t="s">
        <v>278</v>
      </c>
      <c r="H370" s="231">
        <v>5357.6199999999999</v>
      </c>
      <c r="I370" s="232"/>
      <c r="J370" s="233">
        <f>ROUND(I370*H370,2)</f>
        <v>0</v>
      </c>
      <c r="K370" s="229" t="s">
        <v>159</v>
      </c>
      <c r="L370" s="45"/>
      <c r="M370" s="234" t="s">
        <v>1</v>
      </c>
      <c r="N370" s="235" t="s">
        <v>42</v>
      </c>
      <c r="O370" s="92"/>
      <c r="P370" s="236">
        <f>O370*H370</f>
        <v>0</v>
      </c>
      <c r="Q370" s="236">
        <v>0</v>
      </c>
      <c r="R370" s="236">
        <f>Q370*H370</f>
        <v>0</v>
      </c>
      <c r="S370" s="236">
        <v>0</v>
      </c>
      <c r="T370" s="237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8" t="s">
        <v>148</v>
      </c>
      <c r="AT370" s="238" t="s">
        <v>155</v>
      </c>
      <c r="AU370" s="238" t="s">
        <v>87</v>
      </c>
      <c r="AY370" s="18" t="s">
        <v>149</v>
      </c>
      <c r="BE370" s="239">
        <f>IF(N370="základní",J370,0)</f>
        <v>0</v>
      </c>
      <c r="BF370" s="239">
        <f>IF(N370="snížená",J370,0)</f>
        <v>0</v>
      </c>
      <c r="BG370" s="239">
        <f>IF(N370="zákl. přenesená",J370,0)</f>
        <v>0</v>
      </c>
      <c r="BH370" s="239">
        <f>IF(N370="sníž. přenesená",J370,0)</f>
        <v>0</v>
      </c>
      <c r="BI370" s="239">
        <f>IF(N370="nulová",J370,0)</f>
        <v>0</v>
      </c>
      <c r="BJ370" s="18" t="s">
        <v>85</v>
      </c>
      <c r="BK370" s="239">
        <f>ROUND(I370*H370,2)</f>
        <v>0</v>
      </c>
      <c r="BL370" s="18" t="s">
        <v>148</v>
      </c>
      <c r="BM370" s="238" t="s">
        <v>651</v>
      </c>
    </row>
    <row r="371" s="2" customFormat="1">
      <c r="A371" s="39"/>
      <c r="B371" s="40"/>
      <c r="C371" s="41"/>
      <c r="D371" s="240" t="s">
        <v>162</v>
      </c>
      <c r="E371" s="41"/>
      <c r="F371" s="241" t="s">
        <v>652</v>
      </c>
      <c r="G371" s="41"/>
      <c r="H371" s="41"/>
      <c r="I371" s="242"/>
      <c r="J371" s="41"/>
      <c r="K371" s="41"/>
      <c r="L371" s="45"/>
      <c r="M371" s="243"/>
      <c r="N371" s="244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162</v>
      </c>
      <c r="AU371" s="18" t="s">
        <v>87</v>
      </c>
    </row>
    <row r="372" s="14" customFormat="1">
      <c r="A372" s="14"/>
      <c r="B372" s="255"/>
      <c r="C372" s="256"/>
      <c r="D372" s="240" t="s">
        <v>163</v>
      </c>
      <c r="E372" s="257" t="s">
        <v>1</v>
      </c>
      <c r="F372" s="258" t="s">
        <v>653</v>
      </c>
      <c r="G372" s="256"/>
      <c r="H372" s="259">
        <v>2507.5799999999999</v>
      </c>
      <c r="I372" s="260"/>
      <c r="J372" s="256"/>
      <c r="K372" s="256"/>
      <c r="L372" s="261"/>
      <c r="M372" s="262"/>
      <c r="N372" s="263"/>
      <c r="O372" s="263"/>
      <c r="P372" s="263"/>
      <c r="Q372" s="263"/>
      <c r="R372" s="263"/>
      <c r="S372" s="263"/>
      <c r="T372" s="26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5" t="s">
        <v>163</v>
      </c>
      <c r="AU372" s="265" t="s">
        <v>87</v>
      </c>
      <c r="AV372" s="14" t="s">
        <v>87</v>
      </c>
      <c r="AW372" s="14" t="s">
        <v>33</v>
      </c>
      <c r="AX372" s="14" t="s">
        <v>77</v>
      </c>
      <c r="AY372" s="265" t="s">
        <v>149</v>
      </c>
    </row>
    <row r="373" s="14" customFormat="1">
      <c r="A373" s="14"/>
      <c r="B373" s="255"/>
      <c r="C373" s="256"/>
      <c r="D373" s="240" t="s">
        <v>163</v>
      </c>
      <c r="E373" s="257" t="s">
        <v>1</v>
      </c>
      <c r="F373" s="258" t="s">
        <v>654</v>
      </c>
      <c r="G373" s="256"/>
      <c r="H373" s="259">
        <v>2850.04</v>
      </c>
      <c r="I373" s="260"/>
      <c r="J373" s="256"/>
      <c r="K373" s="256"/>
      <c r="L373" s="261"/>
      <c r="M373" s="262"/>
      <c r="N373" s="263"/>
      <c r="O373" s="263"/>
      <c r="P373" s="263"/>
      <c r="Q373" s="263"/>
      <c r="R373" s="263"/>
      <c r="S373" s="263"/>
      <c r="T373" s="26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5" t="s">
        <v>163</v>
      </c>
      <c r="AU373" s="265" t="s">
        <v>87</v>
      </c>
      <c r="AV373" s="14" t="s">
        <v>87</v>
      </c>
      <c r="AW373" s="14" t="s">
        <v>33</v>
      </c>
      <c r="AX373" s="14" t="s">
        <v>77</v>
      </c>
      <c r="AY373" s="265" t="s">
        <v>149</v>
      </c>
    </row>
    <row r="374" s="13" customFormat="1">
      <c r="A374" s="13"/>
      <c r="B374" s="245"/>
      <c r="C374" s="246"/>
      <c r="D374" s="240" t="s">
        <v>163</v>
      </c>
      <c r="E374" s="247" t="s">
        <v>1</v>
      </c>
      <c r="F374" s="248" t="s">
        <v>655</v>
      </c>
      <c r="G374" s="246"/>
      <c r="H374" s="247" t="s">
        <v>1</v>
      </c>
      <c r="I374" s="249"/>
      <c r="J374" s="246"/>
      <c r="K374" s="246"/>
      <c r="L374" s="250"/>
      <c r="M374" s="251"/>
      <c r="N374" s="252"/>
      <c r="O374" s="252"/>
      <c r="P374" s="252"/>
      <c r="Q374" s="252"/>
      <c r="R374" s="252"/>
      <c r="S374" s="252"/>
      <c r="T374" s="25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4" t="s">
        <v>163</v>
      </c>
      <c r="AU374" s="254" t="s">
        <v>87</v>
      </c>
      <c r="AV374" s="13" t="s">
        <v>85</v>
      </c>
      <c r="AW374" s="13" t="s">
        <v>33</v>
      </c>
      <c r="AX374" s="13" t="s">
        <v>77</v>
      </c>
      <c r="AY374" s="254" t="s">
        <v>149</v>
      </c>
    </row>
    <row r="375" s="15" customFormat="1">
      <c r="A375" s="15"/>
      <c r="B375" s="269"/>
      <c r="C375" s="270"/>
      <c r="D375" s="240" t="s">
        <v>163</v>
      </c>
      <c r="E375" s="271" t="s">
        <v>1</v>
      </c>
      <c r="F375" s="272" t="s">
        <v>319</v>
      </c>
      <c r="G375" s="270"/>
      <c r="H375" s="273">
        <v>5357.6199999999999</v>
      </c>
      <c r="I375" s="274"/>
      <c r="J375" s="270"/>
      <c r="K375" s="270"/>
      <c r="L375" s="275"/>
      <c r="M375" s="276"/>
      <c r="N375" s="277"/>
      <c r="O375" s="277"/>
      <c r="P375" s="277"/>
      <c r="Q375" s="277"/>
      <c r="R375" s="277"/>
      <c r="S375" s="277"/>
      <c r="T375" s="278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9" t="s">
        <v>163</v>
      </c>
      <c r="AU375" s="279" t="s">
        <v>87</v>
      </c>
      <c r="AV375" s="15" t="s">
        <v>148</v>
      </c>
      <c r="AW375" s="15" t="s">
        <v>33</v>
      </c>
      <c r="AX375" s="15" t="s">
        <v>85</v>
      </c>
      <c r="AY375" s="279" t="s">
        <v>149</v>
      </c>
    </row>
    <row r="376" s="2" customFormat="1" ht="16.5" customHeight="1">
      <c r="A376" s="39"/>
      <c r="B376" s="40"/>
      <c r="C376" s="227" t="s">
        <v>656</v>
      </c>
      <c r="D376" s="227" t="s">
        <v>155</v>
      </c>
      <c r="E376" s="228" t="s">
        <v>657</v>
      </c>
      <c r="F376" s="229" t="s">
        <v>658</v>
      </c>
      <c r="G376" s="230" t="s">
        <v>284</v>
      </c>
      <c r="H376" s="231">
        <v>18</v>
      </c>
      <c r="I376" s="232"/>
      <c r="J376" s="233">
        <f>ROUND(I376*H376,2)</f>
        <v>0</v>
      </c>
      <c r="K376" s="229" t="s">
        <v>159</v>
      </c>
      <c r="L376" s="45"/>
      <c r="M376" s="234" t="s">
        <v>1</v>
      </c>
      <c r="N376" s="235" t="s">
        <v>42</v>
      </c>
      <c r="O376" s="92"/>
      <c r="P376" s="236">
        <f>O376*H376</f>
        <v>0</v>
      </c>
      <c r="Q376" s="236">
        <v>0.01281</v>
      </c>
      <c r="R376" s="236">
        <f>Q376*H376</f>
        <v>0.23058000000000001</v>
      </c>
      <c r="S376" s="236">
        <v>0</v>
      </c>
      <c r="T376" s="237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8" t="s">
        <v>148</v>
      </c>
      <c r="AT376" s="238" t="s">
        <v>155</v>
      </c>
      <c r="AU376" s="238" t="s">
        <v>87</v>
      </c>
      <c r="AY376" s="18" t="s">
        <v>149</v>
      </c>
      <c r="BE376" s="239">
        <f>IF(N376="základní",J376,0)</f>
        <v>0</v>
      </c>
      <c r="BF376" s="239">
        <f>IF(N376="snížená",J376,0)</f>
        <v>0</v>
      </c>
      <c r="BG376" s="239">
        <f>IF(N376="zákl. přenesená",J376,0)</f>
        <v>0</v>
      </c>
      <c r="BH376" s="239">
        <f>IF(N376="sníž. přenesená",J376,0)</f>
        <v>0</v>
      </c>
      <c r="BI376" s="239">
        <f>IF(N376="nulová",J376,0)</f>
        <v>0</v>
      </c>
      <c r="BJ376" s="18" t="s">
        <v>85</v>
      </c>
      <c r="BK376" s="239">
        <f>ROUND(I376*H376,2)</f>
        <v>0</v>
      </c>
      <c r="BL376" s="18" t="s">
        <v>148</v>
      </c>
      <c r="BM376" s="238" t="s">
        <v>659</v>
      </c>
    </row>
    <row r="377" s="2" customFormat="1">
      <c r="A377" s="39"/>
      <c r="B377" s="40"/>
      <c r="C377" s="41"/>
      <c r="D377" s="240" t="s">
        <v>162</v>
      </c>
      <c r="E377" s="41"/>
      <c r="F377" s="241" t="s">
        <v>660</v>
      </c>
      <c r="G377" s="41"/>
      <c r="H377" s="41"/>
      <c r="I377" s="242"/>
      <c r="J377" s="41"/>
      <c r="K377" s="41"/>
      <c r="L377" s="45"/>
      <c r="M377" s="243"/>
      <c r="N377" s="244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162</v>
      </c>
      <c r="AU377" s="18" t="s">
        <v>87</v>
      </c>
    </row>
    <row r="378" s="14" customFormat="1">
      <c r="A378" s="14"/>
      <c r="B378" s="255"/>
      <c r="C378" s="256"/>
      <c r="D378" s="240" t="s">
        <v>163</v>
      </c>
      <c r="E378" s="257" t="s">
        <v>1</v>
      </c>
      <c r="F378" s="258" t="s">
        <v>661</v>
      </c>
      <c r="G378" s="256"/>
      <c r="H378" s="259">
        <v>18</v>
      </c>
      <c r="I378" s="260"/>
      <c r="J378" s="256"/>
      <c r="K378" s="256"/>
      <c r="L378" s="261"/>
      <c r="M378" s="262"/>
      <c r="N378" s="263"/>
      <c r="O378" s="263"/>
      <c r="P378" s="263"/>
      <c r="Q378" s="263"/>
      <c r="R378" s="263"/>
      <c r="S378" s="263"/>
      <c r="T378" s="26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5" t="s">
        <v>163</v>
      </c>
      <c r="AU378" s="265" t="s">
        <v>87</v>
      </c>
      <c r="AV378" s="14" t="s">
        <v>87</v>
      </c>
      <c r="AW378" s="14" t="s">
        <v>33</v>
      </c>
      <c r="AX378" s="14" t="s">
        <v>85</v>
      </c>
      <c r="AY378" s="265" t="s">
        <v>149</v>
      </c>
    </row>
    <row r="379" s="2" customFormat="1" ht="16.5" customHeight="1">
      <c r="A379" s="39"/>
      <c r="B379" s="40"/>
      <c r="C379" s="227" t="s">
        <v>662</v>
      </c>
      <c r="D379" s="227" t="s">
        <v>155</v>
      </c>
      <c r="E379" s="228" t="s">
        <v>663</v>
      </c>
      <c r="F379" s="229" t="s">
        <v>664</v>
      </c>
      <c r="G379" s="230" t="s">
        <v>284</v>
      </c>
      <c r="H379" s="231">
        <v>17</v>
      </c>
      <c r="I379" s="232"/>
      <c r="J379" s="233">
        <f>ROUND(I379*H379,2)</f>
        <v>0</v>
      </c>
      <c r="K379" s="229" t="s">
        <v>159</v>
      </c>
      <c r="L379" s="45"/>
      <c r="M379" s="234" t="s">
        <v>1</v>
      </c>
      <c r="N379" s="235" t="s">
        <v>42</v>
      </c>
      <c r="O379" s="92"/>
      <c r="P379" s="236">
        <f>O379*H379</f>
        <v>0</v>
      </c>
      <c r="Q379" s="236">
        <v>0.021350000000000001</v>
      </c>
      <c r="R379" s="236">
        <f>Q379*H379</f>
        <v>0.36294999999999999</v>
      </c>
      <c r="S379" s="236">
        <v>0</v>
      </c>
      <c r="T379" s="237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8" t="s">
        <v>148</v>
      </c>
      <c r="AT379" s="238" t="s">
        <v>155</v>
      </c>
      <c r="AU379" s="238" t="s">
        <v>87</v>
      </c>
      <c r="AY379" s="18" t="s">
        <v>149</v>
      </c>
      <c r="BE379" s="239">
        <f>IF(N379="základní",J379,0)</f>
        <v>0</v>
      </c>
      <c r="BF379" s="239">
        <f>IF(N379="snížená",J379,0)</f>
        <v>0</v>
      </c>
      <c r="BG379" s="239">
        <f>IF(N379="zákl. přenesená",J379,0)</f>
        <v>0</v>
      </c>
      <c r="BH379" s="239">
        <f>IF(N379="sníž. přenesená",J379,0)</f>
        <v>0</v>
      </c>
      <c r="BI379" s="239">
        <f>IF(N379="nulová",J379,0)</f>
        <v>0</v>
      </c>
      <c r="BJ379" s="18" t="s">
        <v>85</v>
      </c>
      <c r="BK379" s="239">
        <f>ROUND(I379*H379,2)</f>
        <v>0</v>
      </c>
      <c r="BL379" s="18" t="s">
        <v>148</v>
      </c>
      <c r="BM379" s="238" t="s">
        <v>665</v>
      </c>
    </row>
    <row r="380" s="2" customFormat="1">
      <c r="A380" s="39"/>
      <c r="B380" s="40"/>
      <c r="C380" s="41"/>
      <c r="D380" s="240" t="s">
        <v>162</v>
      </c>
      <c r="E380" s="41"/>
      <c r="F380" s="241" t="s">
        <v>666</v>
      </c>
      <c r="G380" s="41"/>
      <c r="H380" s="41"/>
      <c r="I380" s="242"/>
      <c r="J380" s="41"/>
      <c r="K380" s="41"/>
      <c r="L380" s="45"/>
      <c r="M380" s="243"/>
      <c r="N380" s="244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162</v>
      </c>
      <c r="AU380" s="18" t="s">
        <v>87</v>
      </c>
    </row>
    <row r="381" s="14" customFormat="1">
      <c r="A381" s="14"/>
      <c r="B381" s="255"/>
      <c r="C381" s="256"/>
      <c r="D381" s="240" t="s">
        <v>163</v>
      </c>
      <c r="E381" s="257" t="s">
        <v>1</v>
      </c>
      <c r="F381" s="258" t="s">
        <v>667</v>
      </c>
      <c r="G381" s="256"/>
      <c r="H381" s="259">
        <v>17</v>
      </c>
      <c r="I381" s="260"/>
      <c r="J381" s="256"/>
      <c r="K381" s="256"/>
      <c r="L381" s="261"/>
      <c r="M381" s="262"/>
      <c r="N381" s="263"/>
      <c r="O381" s="263"/>
      <c r="P381" s="263"/>
      <c r="Q381" s="263"/>
      <c r="R381" s="263"/>
      <c r="S381" s="263"/>
      <c r="T381" s="26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5" t="s">
        <v>163</v>
      </c>
      <c r="AU381" s="265" t="s">
        <v>87</v>
      </c>
      <c r="AV381" s="14" t="s">
        <v>87</v>
      </c>
      <c r="AW381" s="14" t="s">
        <v>33</v>
      </c>
      <c r="AX381" s="14" t="s">
        <v>85</v>
      </c>
      <c r="AY381" s="265" t="s">
        <v>149</v>
      </c>
    </row>
    <row r="382" s="2" customFormat="1" ht="16.5" customHeight="1">
      <c r="A382" s="39"/>
      <c r="B382" s="40"/>
      <c r="C382" s="227" t="s">
        <v>668</v>
      </c>
      <c r="D382" s="227" t="s">
        <v>155</v>
      </c>
      <c r="E382" s="228" t="s">
        <v>669</v>
      </c>
      <c r="F382" s="229" t="s">
        <v>670</v>
      </c>
      <c r="G382" s="230" t="s">
        <v>284</v>
      </c>
      <c r="H382" s="231">
        <v>1</v>
      </c>
      <c r="I382" s="232"/>
      <c r="J382" s="233">
        <f>ROUND(I382*H382,2)</f>
        <v>0</v>
      </c>
      <c r="K382" s="229" t="s">
        <v>159</v>
      </c>
      <c r="L382" s="45"/>
      <c r="M382" s="234" t="s">
        <v>1</v>
      </c>
      <c r="N382" s="235" t="s">
        <v>42</v>
      </c>
      <c r="O382" s="92"/>
      <c r="P382" s="236">
        <f>O382*H382</f>
        <v>0</v>
      </c>
      <c r="Q382" s="236">
        <v>0.02989</v>
      </c>
      <c r="R382" s="236">
        <f>Q382*H382</f>
        <v>0.02989</v>
      </c>
      <c r="S382" s="236">
        <v>0</v>
      </c>
      <c r="T382" s="237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8" t="s">
        <v>148</v>
      </c>
      <c r="AT382" s="238" t="s">
        <v>155</v>
      </c>
      <c r="AU382" s="238" t="s">
        <v>87</v>
      </c>
      <c r="AY382" s="18" t="s">
        <v>149</v>
      </c>
      <c r="BE382" s="239">
        <f>IF(N382="základní",J382,0)</f>
        <v>0</v>
      </c>
      <c r="BF382" s="239">
        <f>IF(N382="snížená",J382,0)</f>
        <v>0</v>
      </c>
      <c r="BG382" s="239">
        <f>IF(N382="zákl. přenesená",J382,0)</f>
        <v>0</v>
      </c>
      <c r="BH382" s="239">
        <f>IF(N382="sníž. přenesená",J382,0)</f>
        <v>0</v>
      </c>
      <c r="BI382" s="239">
        <f>IF(N382="nulová",J382,0)</f>
        <v>0</v>
      </c>
      <c r="BJ382" s="18" t="s">
        <v>85</v>
      </c>
      <c r="BK382" s="239">
        <f>ROUND(I382*H382,2)</f>
        <v>0</v>
      </c>
      <c r="BL382" s="18" t="s">
        <v>148</v>
      </c>
      <c r="BM382" s="238" t="s">
        <v>671</v>
      </c>
    </row>
    <row r="383" s="2" customFormat="1">
      <c r="A383" s="39"/>
      <c r="B383" s="40"/>
      <c r="C383" s="41"/>
      <c r="D383" s="240" t="s">
        <v>162</v>
      </c>
      <c r="E383" s="41"/>
      <c r="F383" s="241" t="s">
        <v>672</v>
      </c>
      <c r="G383" s="41"/>
      <c r="H383" s="41"/>
      <c r="I383" s="242"/>
      <c r="J383" s="41"/>
      <c r="K383" s="41"/>
      <c r="L383" s="45"/>
      <c r="M383" s="243"/>
      <c r="N383" s="244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162</v>
      </c>
      <c r="AU383" s="18" t="s">
        <v>87</v>
      </c>
    </row>
    <row r="384" s="14" customFormat="1">
      <c r="A384" s="14"/>
      <c r="B384" s="255"/>
      <c r="C384" s="256"/>
      <c r="D384" s="240" t="s">
        <v>163</v>
      </c>
      <c r="E384" s="257" t="s">
        <v>1</v>
      </c>
      <c r="F384" s="258" t="s">
        <v>673</v>
      </c>
      <c r="G384" s="256"/>
      <c r="H384" s="259">
        <v>1</v>
      </c>
      <c r="I384" s="260"/>
      <c r="J384" s="256"/>
      <c r="K384" s="256"/>
      <c r="L384" s="261"/>
      <c r="M384" s="262"/>
      <c r="N384" s="263"/>
      <c r="O384" s="263"/>
      <c r="P384" s="263"/>
      <c r="Q384" s="263"/>
      <c r="R384" s="263"/>
      <c r="S384" s="263"/>
      <c r="T384" s="26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5" t="s">
        <v>163</v>
      </c>
      <c r="AU384" s="265" t="s">
        <v>87</v>
      </c>
      <c r="AV384" s="14" t="s">
        <v>87</v>
      </c>
      <c r="AW384" s="14" t="s">
        <v>33</v>
      </c>
      <c r="AX384" s="14" t="s">
        <v>85</v>
      </c>
      <c r="AY384" s="265" t="s">
        <v>149</v>
      </c>
    </row>
    <row r="385" s="2" customFormat="1" ht="16.5" customHeight="1">
      <c r="A385" s="39"/>
      <c r="B385" s="40"/>
      <c r="C385" s="227" t="s">
        <v>674</v>
      </c>
      <c r="D385" s="227" t="s">
        <v>155</v>
      </c>
      <c r="E385" s="228" t="s">
        <v>675</v>
      </c>
      <c r="F385" s="229" t="s">
        <v>676</v>
      </c>
      <c r="G385" s="230" t="s">
        <v>284</v>
      </c>
      <c r="H385" s="231">
        <v>15</v>
      </c>
      <c r="I385" s="232"/>
      <c r="J385" s="233">
        <f>ROUND(I385*H385,2)</f>
        <v>0</v>
      </c>
      <c r="K385" s="229" t="s">
        <v>159</v>
      </c>
      <c r="L385" s="45"/>
      <c r="M385" s="234" t="s">
        <v>1</v>
      </c>
      <c r="N385" s="235" t="s">
        <v>42</v>
      </c>
      <c r="O385" s="92"/>
      <c r="P385" s="236">
        <f>O385*H385</f>
        <v>0</v>
      </c>
      <c r="Q385" s="236">
        <v>0</v>
      </c>
      <c r="R385" s="236">
        <f>Q385*H385</f>
        <v>0</v>
      </c>
      <c r="S385" s="236">
        <v>0</v>
      </c>
      <c r="T385" s="237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8" t="s">
        <v>148</v>
      </c>
      <c r="AT385" s="238" t="s">
        <v>155</v>
      </c>
      <c r="AU385" s="238" t="s">
        <v>87</v>
      </c>
      <c r="AY385" s="18" t="s">
        <v>149</v>
      </c>
      <c r="BE385" s="239">
        <f>IF(N385="základní",J385,0)</f>
        <v>0</v>
      </c>
      <c r="BF385" s="239">
        <f>IF(N385="snížená",J385,0)</f>
        <v>0</v>
      </c>
      <c r="BG385" s="239">
        <f>IF(N385="zákl. přenesená",J385,0)</f>
        <v>0</v>
      </c>
      <c r="BH385" s="239">
        <f>IF(N385="sníž. přenesená",J385,0)</f>
        <v>0</v>
      </c>
      <c r="BI385" s="239">
        <f>IF(N385="nulová",J385,0)</f>
        <v>0</v>
      </c>
      <c r="BJ385" s="18" t="s">
        <v>85</v>
      </c>
      <c r="BK385" s="239">
        <f>ROUND(I385*H385,2)</f>
        <v>0</v>
      </c>
      <c r="BL385" s="18" t="s">
        <v>148</v>
      </c>
      <c r="BM385" s="238" t="s">
        <v>677</v>
      </c>
    </row>
    <row r="386" s="2" customFormat="1">
      <c r="A386" s="39"/>
      <c r="B386" s="40"/>
      <c r="C386" s="41"/>
      <c r="D386" s="240" t="s">
        <v>162</v>
      </c>
      <c r="E386" s="41"/>
      <c r="F386" s="241" t="s">
        <v>678</v>
      </c>
      <c r="G386" s="41"/>
      <c r="H386" s="41"/>
      <c r="I386" s="242"/>
      <c r="J386" s="41"/>
      <c r="K386" s="41"/>
      <c r="L386" s="45"/>
      <c r="M386" s="243"/>
      <c r="N386" s="244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162</v>
      </c>
      <c r="AU386" s="18" t="s">
        <v>87</v>
      </c>
    </row>
    <row r="387" s="14" customFormat="1">
      <c r="A387" s="14"/>
      <c r="B387" s="255"/>
      <c r="C387" s="256"/>
      <c r="D387" s="240" t="s">
        <v>163</v>
      </c>
      <c r="E387" s="257" t="s">
        <v>1</v>
      </c>
      <c r="F387" s="258" t="s">
        <v>679</v>
      </c>
      <c r="G387" s="256"/>
      <c r="H387" s="259">
        <v>15</v>
      </c>
      <c r="I387" s="260"/>
      <c r="J387" s="256"/>
      <c r="K387" s="256"/>
      <c r="L387" s="261"/>
      <c r="M387" s="262"/>
      <c r="N387" s="263"/>
      <c r="O387" s="263"/>
      <c r="P387" s="263"/>
      <c r="Q387" s="263"/>
      <c r="R387" s="263"/>
      <c r="S387" s="263"/>
      <c r="T387" s="26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5" t="s">
        <v>163</v>
      </c>
      <c r="AU387" s="265" t="s">
        <v>87</v>
      </c>
      <c r="AV387" s="14" t="s">
        <v>87</v>
      </c>
      <c r="AW387" s="14" t="s">
        <v>33</v>
      </c>
      <c r="AX387" s="14" t="s">
        <v>85</v>
      </c>
      <c r="AY387" s="265" t="s">
        <v>149</v>
      </c>
    </row>
    <row r="388" s="2" customFormat="1" ht="16.5" customHeight="1">
      <c r="A388" s="39"/>
      <c r="B388" s="40"/>
      <c r="C388" s="227" t="s">
        <v>680</v>
      </c>
      <c r="D388" s="227" t="s">
        <v>155</v>
      </c>
      <c r="E388" s="228" t="s">
        <v>681</v>
      </c>
      <c r="F388" s="229" t="s">
        <v>682</v>
      </c>
      <c r="G388" s="230" t="s">
        <v>425</v>
      </c>
      <c r="H388" s="231">
        <v>71.058000000000007</v>
      </c>
      <c r="I388" s="232"/>
      <c r="J388" s="233">
        <f>ROUND(I388*H388,2)</f>
        <v>0</v>
      </c>
      <c r="K388" s="229" t="s">
        <v>159</v>
      </c>
      <c r="L388" s="45"/>
      <c r="M388" s="234" t="s">
        <v>1</v>
      </c>
      <c r="N388" s="235" t="s">
        <v>42</v>
      </c>
      <c r="O388" s="92"/>
      <c r="P388" s="236">
        <f>O388*H388</f>
        <v>0</v>
      </c>
      <c r="Q388" s="236">
        <v>0</v>
      </c>
      <c r="R388" s="236">
        <f>Q388*H388</f>
        <v>0</v>
      </c>
      <c r="S388" s="236">
        <v>0</v>
      </c>
      <c r="T388" s="237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8" t="s">
        <v>148</v>
      </c>
      <c r="AT388" s="238" t="s">
        <v>155</v>
      </c>
      <c r="AU388" s="238" t="s">
        <v>87</v>
      </c>
      <c r="AY388" s="18" t="s">
        <v>149</v>
      </c>
      <c r="BE388" s="239">
        <f>IF(N388="základní",J388,0)</f>
        <v>0</v>
      </c>
      <c r="BF388" s="239">
        <f>IF(N388="snížená",J388,0)</f>
        <v>0</v>
      </c>
      <c r="BG388" s="239">
        <f>IF(N388="zákl. přenesená",J388,0)</f>
        <v>0</v>
      </c>
      <c r="BH388" s="239">
        <f>IF(N388="sníž. přenesená",J388,0)</f>
        <v>0</v>
      </c>
      <c r="BI388" s="239">
        <f>IF(N388="nulová",J388,0)</f>
        <v>0</v>
      </c>
      <c r="BJ388" s="18" t="s">
        <v>85</v>
      </c>
      <c r="BK388" s="239">
        <f>ROUND(I388*H388,2)</f>
        <v>0</v>
      </c>
      <c r="BL388" s="18" t="s">
        <v>148</v>
      </c>
      <c r="BM388" s="238" t="s">
        <v>683</v>
      </c>
    </row>
    <row r="389" s="2" customFormat="1">
      <c r="A389" s="39"/>
      <c r="B389" s="40"/>
      <c r="C389" s="41"/>
      <c r="D389" s="240" t="s">
        <v>162</v>
      </c>
      <c r="E389" s="41"/>
      <c r="F389" s="241" t="s">
        <v>684</v>
      </c>
      <c r="G389" s="41"/>
      <c r="H389" s="41"/>
      <c r="I389" s="242"/>
      <c r="J389" s="41"/>
      <c r="K389" s="41"/>
      <c r="L389" s="45"/>
      <c r="M389" s="243"/>
      <c r="N389" s="244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162</v>
      </c>
      <c r="AU389" s="18" t="s">
        <v>87</v>
      </c>
    </row>
    <row r="390" s="13" customFormat="1">
      <c r="A390" s="13"/>
      <c r="B390" s="245"/>
      <c r="C390" s="246"/>
      <c r="D390" s="240" t="s">
        <v>163</v>
      </c>
      <c r="E390" s="247" t="s">
        <v>1</v>
      </c>
      <c r="F390" s="248" t="s">
        <v>685</v>
      </c>
      <c r="G390" s="246"/>
      <c r="H390" s="247" t="s">
        <v>1</v>
      </c>
      <c r="I390" s="249"/>
      <c r="J390" s="246"/>
      <c r="K390" s="246"/>
      <c r="L390" s="250"/>
      <c r="M390" s="251"/>
      <c r="N390" s="252"/>
      <c r="O390" s="252"/>
      <c r="P390" s="252"/>
      <c r="Q390" s="252"/>
      <c r="R390" s="252"/>
      <c r="S390" s="252"/>
      <c r="T390" s="25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4" t="s">
        <v>163</v>
      </c>
      <c r="AU390" s="254" t="s">
        <v>87</v>
      </c>
      <c r="AV390" s="13" t="s">
        <v>85</v>
      </c>
      <c r="AW390" s="13" t="s">
        <v>33</v>
      </c>
      <c r="AX390" s="13" t="s">
        <v>77</v>
      </c>
      <c r="AY390" s="254" t="s">
        <v>149</v>
      </c>
    </row>
    <row r="391" s="14" customFormat="1">
      <c r="A391" s="14"/>
      <c r="B391" s="255"/>
      <c r="C391" s="256"/>
      <c r="D391" s="240" t="s">
        <v>163</v>
      </c>
      <c r="E391" s="257" t="s">
        <v>1</v>
      </c>
      <c r="F391" s="258" t="s">
        <v>686</v>
      </c>
      <c r="G391" s="256"/>
      <c r="H391" s="259">
        <v>71.058000000000007</v>
      </c>
      <c r="I391" s="260"/>
      <c r="J391" s="256"/>
      <c r="K391" s="256"/>
      <c r="L391" s="261"/>
      <c r="M391" s="262"/>
      <c r="N391" s="263"/>
      <c r="O391" s="263"/>
      <c r="P391" s="263"/>
      <c r="Q391" s="263"/>
      <c r="R391" s="263"/>
      <c r="S391" s="263"/>
      <c r="T391" s="26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5" t="s">
        <v>163</v>
      </c>
      <c r="AU391" s="265" t="s">
        <v>87</v>
      </c>
      <c r="AV391" s="14" t="s">
        <v>87</v>
      </c>
      <c r="AW391" s="14" t="s">
        <v>33</v>
      </c>
      <c r="AX391" s="14" t="s">
        <v>85</v>
      </c>
      <c r="AY391" s="265" t="s">
        <v>149</v>
      </c>
    </row>
    <row r="392" s="12" customFormat="1" ht="22.8" customHeight="1">
      <c r="A392" s="12"/>
      <c r="B392" s="211"/>
      <c r="C392" s="212"/>
      <c r="D392" s="213" t="s">
        <v>76</v>
      </c>
      <c r="E392" s="225" t="s">
        <v>87</v>
      </c>
      <c r="F392" s="225" t="s">
        <v>687</v>
      </c>
      <c r="G392" s="212"/>
      <c r="H392" s="212"/>
      <c r="I392" s="215"/>
      <c r="J392" s="226">
        <f>BK392</f>
        <v>0</v>
      </c>
      <c r="K392" s="212"/>
      <c r="L392" s="217"/>
      <c r="M392" s="218"/>
      <c r="N392" s="219"/>
      <c r="O392" s="219"/>
      <c r="P392" s="220">
        <f>SUM(P393:P409)</f>
        <v>0</v>
      </c>
      <c r="Q392" s="219"/>
      <c r="R392" s="220">
        <f>SUM(R393:R409)</f>
        <v>109.425825</v>
      </c>
      <c r="S392" s="219"/>
      <c r="T392" s="221">
        <f>SUM(T393:T409)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22" t="s">
        <v>85</v>
      </c>
      <c r="AT392" s="223" t="s">
        <v>76</v>
      </c>
      <c r="AU392" s="223" t="s">
        <v>85</v>
      </c>
      <c r="AY392" s="222" t="s">
        <v>149</v>
      </c>
      <c r="BK392" s="224">
        <f>SUM(BK393:BK409)</f>
        <v>0</v>
      </c>
    </row>
    <row r="393" s="2" customFormat="1" ht="16.5" customHeight="1">
      <c r="A393" s="39"/>
      <c r="B393" s="40"/>
      <c r="C393" s="227" t="s">
        <v>688</v>
      </c>
      <c r="D393" s="227" t="s">
        <v>155</v>
      </c>
      <c r="E393" s="228" t="s">
        <v>689</v>
      </c>
      <c r="F393" s="229" t="s">
        <v>690</v>
      </c>
      <c r="G393" s="230" t="s">
        <v>425</v>
      </c>
      <c r="H393" s="231">
        <v>81.859999999999999</v>
      </c>
      <c r="I393" s="232"/>
      <c r="J393" s="233">
        <f>ROUND(I393*H393,2)</f>
        <v>0</v>
      </c>
      <c r="K393" s="229" t="s">
        <v>159</v>
      </c>
      <c r="L393" s="45"/>
      <c r="M393" s="234" t="s">
        <v>1</v>
      </c>
      <c r="N393" s="235" t="s">
        <v>42</v>
      </c>
      <c r="O393" s="92"/>
      <c r="P393" s="236">
        <f>O393*H393</f>
        <v>0</v>
      </c>
      <c r="Q393" s="236">
        <v>0</v>
      </c>
      <c r="R393" s="236">
        <f>Q393*H393</f>
        <v>0</v>
      </c>
      <c r="S393" s="236">
        <v>0</v>
      </c>
      <c r="T393" s="237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8" t="s">
        <v>148</v>
      </c>
      <c r="AT393" s="238" t="s">
        <v>155</v>
      </c>
      <c r="AU393" s="238" t="s">
        <v>87</v>
      </c>
      <c r="AY393" s="18" t="s">
        <v>149</v>
      </c>
      <c r="BE393" s="239">
        <f>IF(N393="základní",J393,0)</f>
        <v>0</v>
      </c>
      <c r="BF393" s="239">
        <f>IF(N393="snížená",J393,0)</f>
        <v>0</v>
      </c>
      <c r="BG393" s="239">
        <f>IF(N393="zákl. přenesená",J393,0)</f>
        <v>0</v>
      </c>
      <c r="BH393" s="239">
        <f>IF(N393="sníž. přenesená",J393,0)</f>
        <v>0</v>
      </c>
      <c r="BI393" s="239">
        <f>IF(N393="nulová",J393,0)</f>
        <v>0</v>
      </c>
      <c r="BJ393" s="18" t="s">
        <v>85</v>
      </c>
      <c r="BK393" s="239">
        <f>ROUND(I393*H393,2)</f>
        <v>0</v>
      </c>
      <c r="BL393" s="18" t="s">
        <v>148</v>
      </c>
      <c r="BM393" s="238" t="s">
        <v>691</v>
      </c>
    </row>
    <row r="394" s="2" customFormat="1">
      <c r="A394" s="39"/>
      <c r="B394" s="40"/>
      <c r="C394" s="41"/>
      <c r="D394" s="240" t="s">
        <v>162</v>
      </c>
      <c r="E394" s="41"/>
      <c r="F394" s="241" t="s">
        <v>692</v>
      </c>
      <c r="G394" s="41"/>
      <c r="H394" s="41"/>
      <c r="I394" s="242"/>
      <c r="J394" s="41"/>
      <c r="K394" s="41"/>
      <c r="L394" s="45"/>
      <c r="M394" s="243"/>
      <c r="N394" s="244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162</v>
      </c>
      <c r="AU394" s="18" t="s">
        <v>87</v>
      </c>
    </row>
    <row r="395" s="14" customFormat="1">
      <c r="A395" s="14"/>
      <c r="B395" s="255"/>
      <c r="C395" s="256"/>
      <c r="D395" s="240" t="s">
        <v>163</v>
      </c>
      <c r="E395" s="257" t="s">
        <v>1</v>
      </c>
      <c r="F395" s="258" t="s">
        <v>693</v>
      </c>
      <c r="G395" s="256"/>
      <c r="H395" s="259">
        <v>11.43</v>
      </c>
      <c r="I395" s="260"/>
      <c r="J395" s="256"/>
      <c r="K395" s="256"/>
      <c r="L395" s="261"/>
      <c r="M395" s="262"/>
      <c r="N395" s="263"/>
      <c r="O395" s="263"/>
      <c r="P395" s="263"/>
      <c r="Q395" s="263"/>
      <c r="R395" s="263"/>
      <c r="S395" s="263"/>
      <c r="T395" s="26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5" t="s">
        <v>163</v>
      </c>
      <c r="AU395" s="265" t="s">
        <v>87</v>
      </c>
      <c r="AV395" s="14" t="s">
        <v>87</v>
      </c>
      <c r="AW395" s="14" t="s">
        <v>33</v>
      </c>
      <c r="AX395" s="14" t="s">
        <v>77</v>
      </c>
      <c r="AY395" s="265" t="s">
        <v>149</v>
      </c>
    </row>
    <row r="396" s="13" customFormat="1">
      <c r="A396" s="13"/>
      <c r="B396" s="245"/>
      <c r="C396" s="246"/>
      <c r="D396" s="240" t="s">
        <v>163</v>
      </c>
      <c r="E396" s="247" t="s">
        <v>1</v>
      </c>
      <c r="F396" s="248" t="s">
        <v>694</v>
      </c>
      <c r="G396" s="246"/>
      <c r="H396" s="247" t="s">
        <v>1</v>
      </c>
      <c r="I396" s="249"/>
      <c r="J396" s="246"/>
      <c r="K396" s="246"/>
      <c r="L396" s="250"/>
      <c r="M396" s="251"/>
      <c r="N396" s="252"/>
      <c r="O396" s="252"/>
      <c r="P396" s="252"/>
      <c r="Q396" s="252"/>
      <c r="R396" s="252"/>
      <c r="S396" s="252"/>
      <c r="T396" s="25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4" t="s">
        <v>163</v>
      </c>
      <c r="AU396" s="254" t="s">
        <v>87</v>
      </c>
      <c r="AV396" s="13" t="s">
        <v>85</v>
      </c>
      <c r="AW396" s="13" t="s">
        <v>33</v>
      </c>
      <c r="AX396" s="13" t="s">
        <v>77</v>
      </c>
      <c r="AY396" s="254" t="s">
        <v>149</v>
      </c>
    </row>
    <row r="397" s="14" customFormat="1">
      <c r="A397" s="14"/>
      <c r="B397" s="255"/>
      <c r="C397" s="256"/>
      <c r="D397" s="240" t="s">
        <v>163</v>
      </c>
      <c r="E397" s="257" t="s">
        <v>1</v>
      </c>
      <c r="F397" s="258" t="s">
        <v>695</v>
      </c>
      <c r="G397" s="256"/>
      <c r="H397" s="259">
        <v>-3.8100000000000001</v>
      </c>
      <c r="I397" s="260"/>
      <c r="J397" s="256"/>
      <c r="K397" s="256"/>
      <c r="L397" s="261"/>
      <c r="M397" s="262"/>
      <c r="N397" s="263"/>
      <c r="O397" s="263"/>
      <c r="P397" s="263"/>
      <c r="Q397" s="263"/>
      <c r="R397" s="263"/>
      <c r="S397" s="263"/>
      <c r="T397" s="26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5" t="s">
        <v>163</v>
      </c>
      <c r="AU397" s="265" t="s">
        <v>87</v>
      </c>
      <c r="AV397" s="14" t="s">
        <v>87</v>
      </c>
      <c r="AW397" s="14" t="s">
        <v>33</v>
      </c>
      <c r="AX397" s="14" t="s">
        <v>77</v>
      </c>
      <c r="AY397" s="265" t="s">
        <v>149</v>
      </c>
    </row>
    <row r="398" s="14" customFormat="1">
      <c r="A398" s="14"/>
      <c r="B398" s="255"/>
      <c r="C398" s="256"/>
      <c r="D398" s="240" t="s">
        <v>163</v>
      </c>
      <c r="E398" s="257" t="s">
        <v>1</v>
      </c>
      <c r="F398" s="258" t="s">
        <v>696</v>
      </c>
      <c r="G398" s="256"/>
      <c r="H398" s="259">
        <v>111.36</v>
      </c>
      <c r="I398" s="260"/>
      <c r="J398" s="256"/>
      <c r="K398" s="256"/>
      <c r="L398" s="261"/>
      <c r="M398" s="262"/>
      <c r="N398" s="263"/>
      <c r="O398" s="263"/>
      <c r="P398" s="263"/>
      <c r="Q398" s="263"/>
      <c r="R398" s="263"/>
      <c r="S398" s="263"/>
      <c r="T398" s="26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5" t="s">
        <v>163</v>
      </c>
      <c r="AU398" s="265" t="s">
        <v>87</v>
      </c>
      <c r="AV398" s="14" t="s">
        <v>87</v>
      </c>
      <c r="AW398" s="14" t="s">
        <v>33</v>
      </c>
      <c r="AX398" s="14" t="s">
        <v>77</v>
      </c>
      <c r="AY398" s="265" t="s">
        <v>149</v>
      </c>
    </row>
    <row r="399" s="13" customFormat="1">
      <c r="A399" s="13"/>
      <c r="B399" s="245"/>
      <c r="C399" s="246"/>
      <c r="D399" s="240" t="s">
        <v>163</v>
      </c>
      <c r="E399" s="247" t="s">
        <v>1</v>
      </c>
      <c r="F399" s="248" t="s">
        <v>697</v>
      </c>
      <c r="G399" s="246"/>
      <c r="H399" s="247" t="s">
        <v>1</v>
      </c>
      <c r="I399" s="249"/>
      <c r="J399" s="246"/>
      <c r="K399" s="246"/>
      <c r="L399" s="250"/>
      <c r="M399" s="251"/>
      <c r="N399" s="252"/>
      <c r="O399" s="252"/>
      <c r="P399" s="252"/>
      <c r="Q399" s="252"/>
      <c r="R399" s="252"/>
      <c r="S399" s="252"/>
      <c r="T399" s="25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4" t="s">
        <v>163</v>
      </c>
      <c r="AU399" s="254" t="s">
        <v>87</v>
      </c>
      <c r="AV399" s="13" t="s">
        <v>85</v>
      </c>
      <c r="AW399" s="13" t="s">
        <v>33</v>
      </c>
      <c r="AX399" s="13" t="s">
        <v>77</v>
      </c>
      <c r="AY399" s="254" t="s">
        <v>149</v>
      </c>
    </row>
    <row r="400" s="14" customFormat="1">
      <c r="A400" s="14"/>
      <c r="B400" s="255"/>
      <c r="C400" s="256"/>
      <c r="D400" s="240" t="s">
        <v>163</v>
      </c>
      <c r="E400" s="257" t="s">
        <v>1</v>
      </c>
      <c r="F400" s="258" t="s">
        <v>698</v>
      </c>
      <c r="G400" s="256"/>
      <c r="H400" s="259">
        <v>-37.119999999999997</v>
      </c>
      <c r="I400" s="260"/>
      <c r="J400" s="256"/>
      <c r="K400" s="256"/>
      <c r="L400" s="261"/>
      <c r="M400" s="262"/>
      <c r="N400" s="263"/>
      <c r="O400" s="263"/>
      <c r="P400" s="263"/>
      <c r="Q400" s="263"/>
      <c r="R400" s="263"/>
      <c r="S400" s="263"/>
      <c r="T400" s="26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5" t="s">
        <v>163</v>
      </c>
      <c r="AU400" s="265" t="s">
        <v>87</v>
      </c>
      <c r="AV400" s="14" t="s">
        <v>87</v>
      </c>
      <c r="AW400" s="14" t="s">
        <v>33</v>
      </c>
      <c r="AX400" s="14" t="s">
        <v>77</v>
      </c>
      <c r="AY400" s="265" t="s">
        <v>149</v>
      </c>
    </row>
    <row r="401" s="15" customFormat="1">
      <c r="A401" s="15"/>
      <c r="B401" s="269"/>
      <c r="C401" s="270"/>
      <c r="D401" s="240" t="s">
        <v>163</v>
      </c>
      <c r="E401" s="271" t="s">
        <v>1</v>
      </c>
      <c r="F401" s="272" t="s">
        <v>319</v>
      </c>
      <c r="G401" s="270"/>
      <c r="H401" s="273">
        <v>81.859999999999999</v>
      </c>
      <c r="I401" s="274"/>
      <c r="J401" s="270"/>
      <c r="K401" s="270"/>
      <c r="L401" s="275"/>
      <c r="M401" s="276"/>
      <c r="N401" s="277"/>
      <c r="O401" s="277"/>
      <c r="P401" s="277"/>
      <c r="Q401" s="277"/>
      <c r="R401" s="277"/>
      <c r="S401" s="277"/>
      <c r="T401" s="278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9" t="s">
        <v>163</v>
      </c>
      <c r="AU401" s="279" t="s">
        <v>87</v>
      </c>
      <c r="AV401" s="15" t="s">
        <v>148</v>
      </c>
      <c r="AW401" s="15" t="s">
        <v>33</v>
      </c>
      <c r="AX401" s="15" t="s">
        <v>85</v>
      </c>
      <c r="AY401" s="279" t="s">
        <v>149</v>
      </c>
    </row>
    <row r="402" s="2" customFormat="1" ht="24.15" customHeight="1">
      <c r="A402" s="39"/>
      <c r="B402" s="40"/>
      <c r="C402" s="227" t="s">
        <v>699</v>
      </c>
      <c r="D402" s="227" t="s">
        <v>155</v>
      </c>
      <c r="E402" s="228" t="s">
        <v>700</v>
      </c>
      <c r="F402" s="229" t="s">
        <v>701</v>
      </c>
      <c r="G402" s="230" t="s">
        <v>411</v>
      </c>
      <c r="H402" s="231">
        <v>38.100000000000001</v>
      </c>
      <c r="I402" s="232"/>
      <c r="J402" s="233">
        <f>ROUND(I402*H402,2)</f>
        <v>0</v>
      </c>
      <c r="K402" s="229" t="s">
        <v>159</v>
      </c>
      <c r="L402" s="45"/>
      <c r="M402" s="234" t="s">
        <v>1</v>
      </c>
      <c r="N402" s="235" t="s">
        <v>42</v>
      </c>
      <c r="O402" s="92"/>
      <c r="P402" s="236">
        <f>O402*H402</f>
        <v>0</v>
      </c>
      <c r="Q402" s="236">
        <v>0.20469000000000001</v>
      </c>
      <c r="R402" s="236">
        <f>Q402*H402</f>
        <v>7.7986890000000004</v>
      </c>
      <c r="S402" s="236">
        <v>0</v>
      </c>
      <c r="T402" s="23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8" t="s">
        <v>148</v>
      </c>
      <c r="AT402" s="238" t="s">
        <v>155</v>
      </c>
      <c r="AU402" s="238" t="s">
        <v>87</v>
      </c>
      <c r="AY402" s="18" t="s">
        <v>149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8" t="s">
        <v>85</v>
      </c>
      <c r="BK402" s="239">
        <f>ROUND(I402*H402,2)</f>
        <v>0</v>
      </c>
      <c r="BL402" s="18" t="s">
        <v>148</v>
      </c>
      <c r="BM402" s="238" t="s">
        <v>702</v>
      </c>
    </row>
    <row r="403" s="2" customFormat="1">
      <c r="A403" s="39"/>
      <c r="B403" s="40"/>
      <c r="C403" s="41"/>
      <c r="D403" s="240" t="s">
        <v>162</v>
      </c>
      <c r="E403" s="41"/>
      <c r="F403" s="241" t="s">
        <v>703</v>
      </c>
      <c r="G403" s="41"/>
      <c r="H403" s="41"/>
      <c r="I403" s="242"/>
      <c r="J403" s="41"/>
      <c r="K403" s="41"/>
      <c r="L403" s="45"/>
      <c r="M403" s="243"/>
      <c r="N403" s="244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162</v>
      </c>
      <c r="AU403" s="18" t="s">
        <v>87</v>
      </c>
    </row>
    <row r="404" s="14" customFormat="1">
      <c r="A404" s="14"/>
      <c r="B404" s="255"/>
      <c r="C404" s="256"/>
      <c r="D404" s="240" t="s">
        <v>163</v>
      </c>
      <c r="E404" s="257" t="s">
        <v>1</v>
      </c>
      <c r="F404" s="258" t="s">
        <v>704</v>
      </c>
      <c r="G404" s="256"/>
      <c r="H404" s="259">
        <v>38.100000000000001</v>
      </c>
      <c r="I404" s="260"/>
      <c r="J404" s="256"/>
      <c r="K404" s="256"/>
      <c r="L404" s="261"/>
      <c r="M404" s="262"/>
      <c r="N404" s="263"/>
      <c r="O404" s="263"/>
      <c r="P404" s="263"/>
      <c r="Q404" s="263"/>
      <c r="R404" s="263"/>
      <c r="S404" s="263"/>
      <c r="T404" s="26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5" t="s">
        <v>163</v>
      </c>
      <c r="AU404" s="265" t="s">
        <v>87</v>
      </c>
      <c r="AV404" s="14" t="s">
        <v>87</v>
      </c>
      <c r="AW404" s="14" t="s">
        <v>33</v>
      </c>
      <c r="AX404" s="14" t="s">
        <v>85</v>
      </c>
      <c r="AY404" s="265" t="s">
        <v>149</v>
      </c>
    </row>
    <row r="405" s="13" customFormat="1">
      <c r="A405" s="13"/>
      <c r="B405" s="245"/>
      <c r="C405" s="246"/>
      <c r="D405" s="240" t="s">
        <v>163</v>
      </c>
      <c r="E405" s="247" t="s">
        <v>1</v>
      </c>
      <c r="F405" s="248" t="s">
        <v>705</v>
      </c>
      <c r="G405" s="246"/>
      <c r="H405" s="247" t="s">
        <v>1</v>
      </c>
      <c r="I405" s="249"/>
      <c r="J405" s="246"/>
      <c r="K405" s="246"/>
      <c r="L405" s="250"/>
      <c r="M405" s="251"/>
      <c r="N405" s="252"/>
      <c r="O405" s="252"/>
      <c r="P405" s="252"/>
      <c r="Q405" s="252"/>
      <c r="R405" s="252"/>
      <c r="S405" s="252"/>
      <c r="T405" s="25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4" t="s">
        <v>163</v>
      </c>
      <c r="AU405" s="254" t="s">
        <v>87</v>
      </c>
      <c r="AV405" s="13" t="s">
        <v>85</v>
      </c>
      <c r="AW405" s="13" t="s">
        <v>33</v>
      </c>
      <c r="AX405" s="13" t="s">
        <v>77</v>
      </c>
      <c r="AY405" s="254" t="s">
        <v>149</v>
      </c>
    </row>
    <row r="406" s="2" customFormat="1" ht="24.15" customHeight="1">
      <c r="A406" s="39"/>
      <c r="B406" s="40"/>
      <c r="C406" s="227" t="s">
        <v>706</v>
      </c>
      <c r="D406" s="227" t="s">
        <v>155</v>
      </c>
      <c r="E406" s="228" t="s">
        <v>707</v>
      </c>
      <c r="F406" s="229" t="s">
        <v>708</v>
      </c>
      <c r="G406" s="230" t="s">
        <v>411</v>
      </c>
      <c r="H406" s="231">
        <v>371.19999999999999</v>
      </c>
      <c r="I406" s="232"/>
      <c r="J406" s="233">
        <f>ROUND(I406*H406,2)</f>
        <v>0</v>
      </c>
      <c r="K406" s="229" t="s">
        <v>159</v>
      </c>
      <c r="L406" s="45"/>
      <c r="M406" s="234" t="s">
        <v>1</v>
      </c>
      <c r="N406" s="235" t="s">
        <v>42</v>
      </c>
      <c r="O406" s="92"/>
      <c r="P406" s="236">
        <f>O406*H406</f>
        <v>0</v>
      </c>
      <c r="Q406" s="236">
        <v>0.27378000000000002</v>
      </c>
      <c r="R406" s="236">
        <f>Q406*H406</f>
        <v>101.62713600000001</v>
      </c>
      <c r="S406" s="236">
        <v>0</v>
      </c>
      <c r="T406" s="237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8" t="s">
        <v>148</v>
      </c>
      <c r="AT406" s="238" t="s">
        <v>155</v>
      </c>
      <c r="AU406" s="238" t="s">
        <v>87</v>
      </c>
      <c r="AY406" s="18" t="s">
        <v>149</v>
      </c>
      <c r="BE406" s="239">
        <f>IF(N406="základní",J406,0)</f>
        <v>0</v>
      </c>
      <c r="BF406" s="239">
        <f>IF(N406="snížená",J406,0)</f>
        <v>0</v>
      </c>
      <c r="BG406" s="239">
        <f>IF(N406="zákl. přenesená",J406,0)</f>
        <v>0</v>
      </c>
      <c r="BH406" s="239">
        <f>IF(N406="sníž. přenesená",J406,0)</f>
        <v>0</v>
      </c>
      <c r="BI406" s="239">
        <f>IF(N406="nulová",J406,0)</f>
        <v>0</v>
      </c>
      <c r="BJ406" s="18" t="s">
        <v>85</v>
      </c>
      <c r="BK406" s="239">
        <f>ROUND(I406*H406,2)</f>
        <v>0</v>
      </c>
      <c r="BL406" s="18" t="s">
        <v>148</v>
      </c>
      <c r="BM406" s="238" t="s">
        <v>709</v>
      </c>
    </row>
    <row r="407" s="2" customFormat="1">
      <c r="A407" s="39"/>
      <c r="B407" s="40"/>
      <c r="C407" s="41"/>
      <c r="D407" s="240" t="s">
        <v>162</v>
      </c>
      <c r="E407" s="41"/>
      <c r="F407" s="241" t="s">
        <v>710</v>
      </c>
      <c r="G407" s="41"/>
      <c r="H407" s="41"/>
      <c r="I407" s="242"/>
      <c r="J407" s="41"/>
      <c r="K407" s="41"/>
      <c r="L407" s="45"/>
      <c r="M407" s="243"/>
      <c r="N407" s="244"/>
      <c r="O407" s="92"/>
      <c r="P407" s="92"/>
      <c r="Q407" s="92"/>
      <c r="R407" s="92"/>
      <c r="S407" s="92"/>
      <c r="T407" s="93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162</v>
      </c>
      <c r="AU407" s="18" t="s">
        <v>87</v>
      </c>
    </row>
    <row r="408" s="14" customFormat="1">
      <c r="A408" s="14"/>
      <c r="B408" s="255"/>
      <c r="C408" s="256"/>
      <c r="D408" s="240" t="s">
        <v>163</v>
      </c>
      <c r="E408" s="257" t="s">
        <v>1</v>
      </c>
      <c r="F408" s="258" t="s">
        <v>711</v>
      </c>
      <c r="G408" s="256"/>
      <c r="H408" s="259">
        <v>371.19999999999999</v>
      </c>
      <c r="I408" s="260"/>
      <c r="J408" s="256"/>
      <c r="K408" s="256"/>
      <c r="L408" s="261"/>
      <c r="M408" s="262"/>
      <c r="N408" s="263"/>
      <c r="O408" s="263"/>
      <c r="P408" s="263"/>
      <c r="Q408" s="263"/>
      <c r="R408" s="263"/>
      <c r="S408" s="263"/>
      <c r="T408" s="26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5" t="s">
        <v>163</v>
      </c>
      <c r="AU408" s="265" t="s">
        <v>87</v>
      </c>
      <c r="AV408" s="14" t="s">
        <v>87</v>
      </c>
      <c r="AW408" s="14" t="s">
        <v>33</v>
      </c>
      <c r="AX408" s="14" t="s">
        <v>85</v>
      </c>
      <c r="AY408" s="265" t="s">
        <v>149</v>
      </c>
    </row>
    <row r="409" s="13" customFormat="1">
      <c r="A409" s="13"/>
      <c r="B409" s="245"/>
      <c r="C409" s="246"/>
      <c r="D409" s="240" t="s">
        <v>163</v>
      </c>
      <c r="E409" s="247" t="s">
        <v>1</v>
      </c>
      <c r="F409" s="248" t="s">
        <v>705</v>
      </c>
      <c r="G409" s="246"/>
      <c r="H409" s="247" t="s">
        <v>1</v>
      </c>
      <c r="I409" s="249"/>
      <c r="J409" s="246"/>
      <c r="K409" s="246"/>
      <c r="L409" s="250"/>
      <c r="M409" s="251"/>
      <c r="N409" s="252"/>
      <c r="O409" s="252"/>
      <c r="P409" s="252"/>
      <c r="Q409" s="252"/>
      <c r="R409" s="252"/>
      <c r="S409" s="252"/>
      <c r="T409" s="25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4" t="s">
        <v>163</v>
      </c>
      <c r="AU409" s="254" t="s">
        <v>87</v>
      </c>
      <c r="AV409" s="13" t="s">
        <v>85</v>
      </c>
      <c r="AW409" s="13" t="s">
        <v>33</v>
      </c>
      <c r="AX409" s="13" t="s">
        <v>77</v>
      </c>
      <c r="AY409" s="254" t="s">
        <v>149</v>
      </c>
    </row>
    <row r="410" s="12" customFormat="1" ht="22.8" customHeight="1">
      <c r="A410" s="12"/>
      <c r="B410" s="211"/>
      <c r="C410" s="212"/>
      <c r="D410" s="213" t="s">
        <v>76</v>
      </c>
      <c r="E410" s="225" t="s">
        <v>171</v>
      </c>
      <c r="F410" s="225" t="s">
        <v>712</v>
      </c>
      <c r="G410" s="212"/>
      <c r="H410" s="212"/>
      <c r="I410" s="215"/>
      <c r="J410" s="226">
        <f>BK410</f>
        <v>0</v>
      </c>
      <c r="K410" s="212"/>
      <c r="L410" s="217"/>
      <c r="M410" s="218"/>
      <c r="N410" s="219"/>
      <c r="O410" s="219"/>
      <c r="P410" s="220">
        <f>SUM(P411:P413)</f>
        <v>0</v>
      </c>
      <c r="Q410" s="219"/>
      <c r="R410" s="220">
        <f>SUM(R411:R413)</f>
        <v>0</v>
      </c>
      <c r="S410" s="219"/>
      <c r="T410" s="221">
        <f>SUM(T411:T413)</f>
        <v>1.26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22" t="s">
        <v>85</v>
      </c>
      <c r="AT410" s="223" t="s">
        <v>76</v>
      </c>
      <c r="AU410" s="223" t="s">
        <v>85</v>
      </c>
      <c r="AY410" s="222" t="s">
        <v>149</v>
      </c>
      <c r="BK410" s="224">
        <f>SUM(BK411:BK413)</f>
        <v>0</v>
      </c>
    </row>
    <row r="411" s="2" customFormat="1" ht="21.75" customHeight="1">
      <c r="A411" s="39"/>
      <c r="B411" s="40"/>
      <c r="C411" s="227" t="s">
        <v>713</v>
      </c>
      <c r="D411" s="227" t="s">
        <v>155</v>
      </c>
      <c r="E411" s="228" t="s">
        <v>714</v>
      </c>
      <c r="F411" s="229" t="s">
        <v>715</v>
      </c>
      <c r="G411" s="230" t="s">
        <v>278</v>
      </c>
      <c r="H411" s="231">
        <v>0.90000000000000002</v>
      </c>
      <c r="I411" s="232"/>
      <c r="J411" s="233">
        <f>ROUND(I411*H411,2)</f>
        <v>0</v>
      </c>
      <c r="K411" s="229" t="s">
        <v>159</v>
      </c>
      <c r="L411" s="45"/>
      <c r="M411" s="234" t="s">
        <v>1</v>
      </c>
      <c r="N411" s="235" t="s">
        <v>42</v>
      </c>
      <c r="O411" s="92"/>
      <c r="P411" s="236">
        <f>O411*H411</f>
        <v>0</v>
      </c>
      <c r="Q411" s="236">
        <v>0</v>
      </c>
      <c r="R411" s="236">
        <f>Q411*H411</f>
        <v>0</v>
      </c>
      <c r="S411" s="236">
        <v>1.3999999999999999</v>
      </c>
      <c r="T411" s="237">
        <f>S411*H411</f>
        <v>1.26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8" t="s">
        <v>148</v>
      </c>
      <c r="AT411" s="238" t="s">
        <v>155</v>
      </c>
      <c r="AU411" s="238" t="s">
        <v>87</v>
      </c>
      <c r="AY411" s="18" t="s">
        <v>149</v>
      </c>
      <c r="BE411" s="239">
        <f>IF(N411="základní",J411,0)</f>
        <v>0</v>
      </c>
      <c r="BF411" s="239">
        <f>IF(N411="snížená",J411,0)</f>
        <v>0</v>
      </c>
      <c r="BG411" s="239">
        <f>IF(N411="zákl. přenesená",J411,0)</f>
        <v>0</v>
      </c>
      <c r="BH411" s="239">
        <f>IF(N411="sníž. přenesená",J411,0)</f>
        <v>0</v>
      </c>
      <c r="BI411" s="239">
        <f>IF(N411="nulová",J411,0)</f>
        <v>0</v>
      </c>
      <c r="BJ411" s="18" t="s">
        <v>85</v>
      </c>
      <c r="BK411" s="239">
        <f>ROUND(I411*H411,2)</f>
        <v>0</v>
      </c>
      <c r="BL411" s="18" t="s">
        <v>148</v>
      </c>
      <c r="BM411" s="238" t="s">
        <v>716</v>
      </c>
    </row>
    <row r="412" s="2" customFormat="1">
      <c r="A412" s="39"/>
      <c r="B412" s="40"/>
      <c r="C412" s="41"/>
      <c r="D412" s="240" t="s">
        <v>162</v>
      </c>
      <c r="E412" s="41"/>
      <c r="F412" s="241" t="s">
        <v>717</v>
      </c>
      <c r="G412" s="41"/>
      <c r="H412" s="41"/>
      <c r="I412" s="242"/>
      <c r="J412" s="41"/>
      <c r="K412" s="41"/>
      <c r="L412" s="45"/>
      <c r="M412" s="243"/>
      <c r="N412" s="244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162</v>
      </c>
      <c r="AU412" s="18" t="s">
        <v>87</v>
      </c>
    </row>
    <row r="413" s="14" customFormat="1">
      <c r="A413" s="14"/>
      <c r="B413" s="255"/>
      <c r="C413" s="256"/>
      <c r="D413" s="240" t="s">
        <v>163</v>
      </c>
      <c r="E413" s="257" t="s">
        <v>1</v>
      </c>
      <c r="F413" s="258" t="s">
        <v>718</v>
      </c>
      <c r="G413" s="256"/>
      <c r="H413" s="259">
        <v>0.90000000000000002</v>
      </c>
      <c r="I413" s="260"/>
      <c r="J413" s="256"/>
      <c r="K413" s="256"/>
      <c r="L413" s="261"/>
      <c r="M413" s="262"/>
      <c r="N413" s="263"/>
      <c r="O413" s="263"/>
      <c r="P413" s="263"/>
      <c r="Q413" s="263"/>
      <c r="R413" s="263"/>
      <c r="S413" s="263"/>
      <c r="T413" s="26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5" t="s">
        <v>163</v>
      </c>
      <c r="AU413" s="265" t="s">
        <v>87</v>
      </c>
      <c r="AV413" s="14" t="s">
        <v>87</v>
      </c>
      <c r="AW413" s="14" t="s">
        <v>33</v>
      </c>
      <c r="AX413" s="14" t="s">
        <v>85</v>
      </c>
      <c r="AY413" s="265" t="s">
        <v>149</v>
      </c>
    </row>
    <row r="414" s="12" customFormat="1" ht="22.8" customHeight="1">
      <c r="A414" s="12"/>
      <c r="B414" s="211"/>
      <c r="C414" s="212"/>
      <c r="D414" s="213" t="s">
        <v>76</v>
      </c>
      <c r="E414" s="225" t="s">
        <v>148</v>
      </c>
      <c r="F414" s="225" t="s">
        <v>719</v>
      </c>
      <c r="G414" s="212"/>
      <c r="H414" s="212"/>
      <c r="I414" s="215"/>
      <c r="J414" s="226">
        <f>BK414</f>
        <v>0</v>
      </c>
      <c r="K414" s="212"/>
      <c r="L414" s="217"/>
      <c r="M414" s="218"/>
      <c r="N414" s="219"/>
      <c r="O414" s="219"/>
      <c r="P414" s="220">
        <f>SUM(P415:P433)</f>
        <v>0</v>
      </c>
      <c r="Q414" s="219"/>
      <c r="R414" s="220">
        <f>SUM(R415:R433)</f>
        <v>4.1587858500000001</v>
      </c>
      <c r="S414" s="219"/>
      <c r="T414" s="221">
        <f>SUM(T415:T433)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22" t="s">
        <v>85</v>
      </c>
      <c r="AT414" s="223" t="s">
        <v>76</v>
      </c>
      <c r="AU414" s="223" t="s">
        <v>85</v>
      </c>
      <c r="AY414" s="222" t="s">
        <v>149</v>
      </c>
      <c r="BK414" s="224">
        <f>SUM(BK415:BK433)</f>
        <v>0</v>
      </c>
    </row>
    <row r="415" s="2" customFormat="1" ht="16.5" customHeight="1">
      <c r="A415" s="39"/>
      <c r="B415" s="40"/>
      <c r="C415" s="227" t="s">
        <v>720</v>
      </c>
      <c r="D415" s="227" t="s">
        <v>155</v>
      </c>
      <c r="E415" s="228" t="s">
        <v>721</v>
      </c>
      <c r="F415" s="229" t="s">
        <v>722</v>
      </c>
      <c r="G415" s="230" t="s">
        <v>278</v>
      </c>
      <c r="H415" s="231">
        <v>4.2000000000000002</v>
      </c>
      <c r="I415" s="232"/>
      <c r="J415" s="233">
        <f>ROUND(I415*H415,2)</f>
        <v>0</v>
      </c>
      <c r="K415" s="229" t="s">
        <v>159</v>
      </c>
      <c r="L415" s="45"/>
      <c r="M415" s="234" t="s">
        <v>1</v>
      </c>
      <c r="N415" s="235" t="s">
        <v>42</v>
      </c>
      <c r="O415" s="92"/>
      <c r="P415" s="236">
        <f>O415*H415</f>
        <v>0</v>
      </c>
      <c r="Q415" s="236">
        <v>0</v>
      </c>
      <c r="R415" s="236">
        <f>Q415*H415</f>
        <v>0</v>
      </c>
      <c r="S415" s="236">
        <v>0</v>
      </c>
      <c r="T415" s="237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8" t="s">
        <v>148</v>
      </c>
      <c r="AT415" s="238" t="s">
        <v>155</v>
      </c>
      <c r="AU415" s="238" t="s">
        <v>87</v>
      </c>
      <c r="AY415" s="18" t="s">
        <v>149</v>
      </c>
      <c r="BE415" s="239">
        <f>IF(N415="základní",J415,0)</f>
        <v>0</v>
      </c>
      <c r="BF415" s="239">
        <f>IF(N415="snížená",J415,0)</f>
        <v>0</v>
      </c>
      <c r="BG415" s="239">
        <f>IF(N415="zákl. přenesená",J415,0)</f>
        <v>0</v>
      </c>
      <c r="BH415" s="239">
        <f>IF(N415="sníž. přenesená",J415,0)</f>
        <v>0</v>
      </c>
      <c r="BI415" s="239">
        <f>IF(N415="nulová",J415,0)</f>
        <v>0</v>
      </c>
      <c r="BJ415" s="18" t="s">
        <v>85</v>
      </c>
      <c r="BK415" s="239">
        <f>ROUND(I415*H415,2)</f>
        <v>0</v>
      </c>
      <c r="BL415" s="18" t="s">
        <v>148</v>
      </c>
      <c r="BM415" s="238" t="s">
        <v>723</v>
      </c>
    </row>
    <row r="416" s="2" customFormat="1">
      <c r="A416" s="39"/>
      <c r="B416" s="40"/>
      <c r="C416" s="41"/>
      <c r="D416" s="240" t="s">
        <v>162</v>
      </c>
      <c r="E416" s="41"/>
      <c r="F416" s="241" t="s">
        <v>724</v>
      </c>
      <c r="G416" s="41"/>
      <c r="H416" s="41"/>
      <c r="I416" s="242"/>
      <c r="J416" s="41"/>
      <c r="K416" s="41"/>
      <c r="L416" s="45"/>
      <c r="M416" s="243"/>
      <c r="N416" s="244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162</v>
      </c>
      <c r="AU416" s="18" t="s">
        <v>87</v>
      </c>
    </row>
    <row r="417" s="14" customFormat="1">
      <c r="A417" s="14"/>
      <c r="B417" s="255"/>
      <c r="C417" s="256"/>
      <c r="D417" s="240" t="s">
        <v>163</v>
      </c>
      <c r="E417" s="257" t="s">
        <v>1</v>
      </c>
      <c r="F417" s="258" t="s">
        <v>725</v>
      </c>
      <c r="G417" s="256"/>
      <c r="H417" s="259">
        <v>4.2000000000000002</v>
      </c>
      <c r="I417" s="260"/>
      <c r="J417" s="256"/>
      <c r="K417" s="256"/>
      <c r="L417" s="261"/>
      <c r="M417" s="262"/>
      <c r="N417" s="263"/>
      <c r="O417" s="263"/>
      <c r="P417" s="263"/>
      <c r="Q417" s="263"/>
      <c r="R417" s="263"/>
      <c r="S417" s="263"/>
      <c r="T417" s="26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5" t="s">
        <v>163</v>
      </c>
      <c r="AU417" s="265" t="s">
        <v>87</v>
      </c>
      <c r="AV417" s="14" t="s">
        <v>87</v>
      </c>
      <c r="AW417" s="14" t="s">
        <v>33</v>
      </c>
      <c r="AX417" s="14" t="s">
        <v>85</v>
      </c>
      <c r="AY417" s="265" t="s">
        <v>149</v>
      </c>
    </row>
    <row r="418" s="2" customFormat="1" ht="16.5" customHeight="1">
      <c r="A418" s="39"/>
      <c r="B418" s="40"/>
      <c r="C418" s="227" t="s">
        <v>726</v>
      </c>
      <c r="D418" s="227" t="s">
        <v>155</v>
      </c>
      <c r="E418" s="228" t="s">
        <v>727</v>
      </c>
      <c r="F418" s="229" t="s">
        <v>728</v>
      </c>
      <c r="G418" s="230" t="s">
        <v>425</v>
      </c>
      <c r="H418" s="231">
        <v>0.40500000000000003</v>
      </c>
      <c r="I418" s="232"/>
      <c r="J418" s="233">
        <f>ROUND(I418*H418,2)</f>
        <v>0</v>
      </c>
      <c r="K418" s="229" t="s">
        <v>159</v>
      </c>
      <c r="L418" s="45"/>
      <c r="M418" s="234" t="s">
        <v>1</v>
      </c>
      <c r="N418" s="235" t="s">
        <v>42</v>
      </c>
      <c r="O418" s="92"/>
      <c r="P418" s="236">
        <f>O418*H418</f>
        <v>0</v>
      </c>
      <c r="Q418" s="236">
        <v>1.8907700000000001</v>
      </c>
      <c r="R418" s="236">
        <f>Q418*H418</f>
        <v>0.76576185000000008</v>
      </c>
      <c r="S418" s="236">
        <v>0</v>
      </c>
      <c r="T418" s="237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8" t="s">
        <v>148</v>
      </c>
      <c r="AT418" s="238" t="s">
        <v>155</v>
      </c>
      <c r="AU418" s="238" t="s">
        <v>87</v>
      </c>
      <c r="AY418" s="18" t="s">
        <v>149</v>
      </c>
      <c r="BE418" s="239">
        <f>IF(N418="základní",J418,0)</f>
        <v>0</v>
      </c>
      <c r="BF418" s="239">
        <f>IF(N418="snížená",J418,0)</f>
        <v>0</v>
      </c>
      <c r="BG418" s="239">
        <f>IF(N418="zákl. přenesená",J418,0)</f>
        <v>0</v>
      </c>
      <c r="BH418" s="239">
        <f>IF(N418="sníž. přenesená",J418,0)</f>
        <v>0</v>
      </c>
      <c r="BI418" s="239">
        <f>IF(N418="nulová",J418,0)</f>
        <v>0</v>
      </c>
      <c r="BJ418" s="18" t="s">
        <v>85</v>
      </c>
      <c r="BK418" s="239">
        <f>ROUND(I418*H418,2)</f>
        <v>0</v>
      </c>
      <c r="BL418" s="18" t="s">
        <v>148</v>
      </c>
      <c r="BM418" s="238" t="s">
        <v>729</v>
      </c>
    </row>
    <row r="419" s="2" customFormat="1">
      <c r="A419" s="39"/>
      <c r="B419" s="40"/>
      <c r="C419" s="41"/>
      <c r="D419" s="240" t="s">
        <v>162</v>
      </c>
      <c r="E419" s="41"/>
      <c r="F419" s="241" t="s">
        <v>730</v>
      </c>
      <c r="G419" s="41"/>
      <c r="H419" s="41"/>
      <c r="I419" s="242"/>
      <c r="J419" s="41"/>
      <c r="K419" s="41"/>
      <c r="L419" s="45"/>
      <c r="M419" s="243"/>
      <c r="N419" s="244"/>
      <c r="O419" s="92"/>
      <c r="P419" s="92"/>
      <c r="Q419" s="92"/>
      <c r="R419" s="92"/>
      <c r="S419" s="92"/>
      <c r="T419" s="93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162</v>
      </c>
      <c r="AU419" s="18" t="s">
        <v>87</v>
      </c>
    </row>
    <row r="420" s="13" customFormat="1">
      <c r="A420" s="13"/>
      <c r="B420" s="245"/>
      <c r="C420" s="246"/>
      <c r="D420" s="240" t="s">
        <v>163</v>
      </c>
      <c r="E420" s="247" t="s">
        <v>1</v>
      </c>
      <c r="F420" s="248" t="s">
        <v>731</v>
      </c>
      <c r="G420" s="246"/>
      <c r="H420" s="247" t="s">
        <v>1</v>
      </c>
      <c r="I420" s="249"/>
      <c r="J420" s="246"/>
      <c r="K420" s="246"/>
      <c r="L420" s="250"/>
      <c r="M420" s="251"/>
      <c r="N420" s="252"/>
      <c r="O420" s="252"/>
      <c r="P420" s="252"/>
      <c r="Q420" s="252"/>
      <c r="R420" s="252"/>
      <c r="S420" s="252"/>
      <c r="T420" s="25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4" t="s">
        <v>163</v>
      </c>
      <c r="AU420" s="254" t="s">
        <v>87</v>
      </c>
      <c r="AV420" s="13" t="s">
        <v>85</v>
      </c>
      <c r="AW420" s="13" t="s">
        <v>33</v>
      </c>
      <c r="AX420" s="13" t="s">
        <v>77</v>
      </c>
      <c r="AY420" s="254" t="s">
        <v>149</v>
      </c>
    </row>
    <row r="421" s="14" customFormat="1">
      <c r="A421" s="14"/>
      <c r="B421" s="255"/>
      <c r="C421" s="256"/>
      <c r="D421" s="240" t="s">
        <v>163</v>
      </c>
      <c r="E421" s="257" t="s">
        <v>1</v>
      </c>
      <c r="F421" s="258" t="s">
        <v>732</v>
      </c>
      <c r="G421" s="256"/>
      <c r="H421" s="259">
        <v>0.40500000000000003</v>
      </c>
      <c r="I421" s="260"/>
      <c r="J421" s="256"/>
      <c r="K421" s="256"/>
      <c r="L421" s="261"/>
      <c r="M421" s="262"/>
      <c r="N421" s="263"/>
      <c r="O421" s="263"/>
      <c r="P421" s="263"/>
      <c r="Q421" s="263"/>
      <c r="R421" s="263"/>
      <c r="S421" s="263"/>
      <c r="T421" s="26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5" t="s">
        <v>163</v>
      </c>
      <c r="AU421" s="265" t="s">
        <v>87</v>
      </c>
      <c r="AV421" s="14" t="s">
        <v>87</v>
      </c>
      <c r="AW421" s="14" t="s">
        <v>33</v>
      </c>
      <c r="AX421" s="14" t="s">
        <v>85</v>
      </c>
      <c r="AY421" s="265" t="s">
        <v>149</v>
      </c>
    </row>
    <row r="422" s="2" customFormat="1" ht="16.5" customHeight="1">
      <c r="A422" s="39"/>
      <c r="B422" s="40"/>
      <c r="C422" s="227" t="s">
        <v>733</v>
      </c>
      <c r="D422" s="227" t="s">
        <v>155</v>
      </c>
      <c r="E422" s="228" t="s">
        <v>734</v>
      </c>
      <c r="F422" s="229" t="s">
        <v>735</v>
      </c>
      <c r="G422" s="230" t="s">
        <v>284</v>
      </c>
      <c r="H422" s="231">
        <v>1</v>
      </c>
      <c r="I422" s="232"/>
      <c r="J422" s="233">
        <f>ROUND(I422*H422,2)</f>
        <v>0</v>
      </c>
      <c r="K422" s="229" t="s">
        <v>159</v>
      </c>
      <c r="L422" s="45"/>
      <c r="M422" s="234" t="s">
        <v>1</v>
      </c>
      <c r="N422" s="235" t="s">
        <v>42</v>
      </c>
      <c r="O422" s="92"/>
      <c r="P422" s="236">
        <f>O422*H422</f>
        <v>0</v>
      </c>
      <c r="Q422" s="236">
        <v>0.087419999999999998</v>
      </c>
      <c r="R422" s="236">
        <f>Q422*H422</f>
        <v>0.087419999999999998</v>
      </c>
      <c r="S422" s="236">
        <v>0</v>
      </c>
      <c r="T422" s="237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8" t="s">
        <v>148</v>
      </c>
      <c r="AT422" s="238" t="s">
        <v>155</v>
      </c>
      <c r="AU422" s="238" t="s">
        <v>87</v>
      </c>
      <c r="AY422" s="18" t="s">
        <v>149</v>
      </c>
      <c r="BE422" s="239">
        <f>IF(N422="základní",J422,0)</f>
        <v>0</v>
      </c>
      <c r="BF422" s="239">
        <f>IF(N422="snížená",J422,0)</f>
        <v>0</v>
      </c>
      <c r="BG422" s="239">
        <f>IF(N422="zákl. přenesená",J422,0)</f>
        <v>0</v>
      </c>
      <c r="BH422" s="239">
        <f>IF(N422="sníž. přenesená",J422,0)</f>
        <v>0</v>
      </c>
      <c r="BI422" s="239">
        <f>IF(N422="nulová",J422,0)</f>
        <v>0</v>
      </c>
      <c r="BJ422" s="18" t="s">
        <v>85</v>
      </c>
      <c r="BK422" s="239">
        <f>ROUND(I422*H422,2)</f>
        <v>0</v>
      </c>
      <c r="BL422" s="18" t="s">
        <v>148</v>
      </c>
      <c r="BM422" s="238" t="s">
        <v>736</v>
      </c>
    </row>
    <row r="423" s="2" customFormat="1">
      <c r="A423" s="39"/>
      <c r="B423" s="40"/>
      <c r="C423" s="41"/>
      <c r="D423" s="240" t="s">
        <v>162</v>
      </c>
      <c r="E423" s="41"/>
      <c r="F423" s="241" t="s">
        <v>737</v>
      </c>
      <c r="G423" s="41"/>
      <c r="H423" s="41"/>
      <c r="I423" s="242"/>
      <c r="J423" s="41"/>
      <c r="K423" s="41"/>
      <c r="L423" s="45"/>
      <c r="M423" s="243"/>
      <c r="N423" s="244"/>
      <c r="O423" s="92"/>
      <c r="P423" s="92"/>
      <c r="Q423" s="92"/>
      <c r="R423" s="92"/>
      <c r="S423" s="92"/>
      <c r="T423" s="93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162</v>
      </c>
      <c r="AU423" s="18" t="s">
        <v>87</v>
      </c>
    </row>
    <row r="424" s="13" customFormat="1">
      <c r="A424" s="13"/>
      <c r="B424" s="245"/>
      <c r="C424" s="246"/>
      <c r="D424" s="240" t="s">
        <v>163</v>
      </c>
      <c r="E424" s="247" t="s">
        <v>1</v>
      </c>
      <c r="F424" s="248" t="s">
        <v>738</v>
      </c>
      <c r="G424" s="246"/>
      <c r="H424" s="247" t="s">
        <v>1</v>
      </c>
      <c r="I424" s="249"/>
      <c r="J424" s="246"/>
      <c r="K424" s="246"/>
      <c r="L424" s="250"/>
      <c r="M424" s="251"/>
      <c r="N424" s="252"/>
      <c r="O424" s="252"/>
      <c r="P424" s="252"/>
      <c r="Q424" s="252"/>
      <c r="R424" s="252"/>
      <c r="S424" s="252"/>
      <c r="T424" s="25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4" t="s">
        <v>163</v>
      </c>
      <c r="AU424" s="254" t="s">
        <v>87</v>
      </c>
      <c r="AV424" s="13" t="s">
        <v>85</v>
      </c>
      <c r="AW424" s="13" t="s">
        <v>33</v>
      </c>
      <c r="AX424" s="13" t="s">
        <v>77</v>
      </c>
      <c r="AY424" s="254" t="s">
        <v>149</v>
      </c>
    </row>
    <row r="425" s="14" customFormat="1">
      <c r="A425" s="14"/>
      <c r="B425" s="255"/>
      <c r="C425" s="256"/>
      <c r="D425" s="240" t="s">
        <v>163</v>
      </c>
      <c r="E425" s="257" t="s">
        <v>1</v>
      </c>
      <c r="F425" s="258" t="s">
        <v>739</v>
      </c>
      <c r="G425" s="256"/>
      <c r="H425" s="259">
        <v>1</v>
      </c>
      <c r="I425" s="260"/>
      <c r="J425" s="256"/>
      <c r="K425" s="256"/>
      <c r="L425" s="261"/>
      <c r="M425" s="262"/>
      <c r="N425" s="263"/>
      <c r="O425" s="263"/>
      <c r="P425" s="263"/>
      <c r="Q425" s="263"/>
      <c r="R425" s="263"/>
      <c r="S425" s="263"/>
      <c r="T425" s="26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5" t="s">
        <v>163</v>
      </c>
      <c r="AU425" s="265" t="s">
        <v>87</v>
      </c>
      <c r="AV425" s="14" t="s">
        <v>87</v>
      </c>
      <c r="AW425" s="14" t="s">
        <v>33</v>
      </c>
      <c r="AX425" s="14" t="s">
        <v>85</v>
      </c>
      <c r="AY425" s="265" t="s">
        <v>149</v>
      </c>
    </row>
    <row r="426" s="2" customFormat="1" ht="16.5" customHeight="1">
      <c r="A426" s="39"/>
      <c r="B426" s="40"/>
      <c r="C426" s="280" t="s">
        <v>740</v>
      </c>
      <c r="D426" s="280" t="s">
        <v>553</v>
      </c>
      <c r="E426" s="281" t="s">
        <v>741</v>
      </c>
      <c r="F426" s="282" t="s">
        <v>742</v>
      </c>
      <c r="G426" s="283" t="s">
        <v>284</v>
      </c>
      <c r="H426" s="284">
        <v>1</v>
      </c>
      <c r="I426" s="285"/>
      <c r="J426" s="286">
        <f>ROUND(I426*H426,2)</f>
        <v>0</v>
      </c>
      <c r="K426" s="282" t="s">
        <v>159</v>
      </c>
      <c r="L426" s="287"/>
      <c r="M426" s="288" t="s">
        <v>1</v>
      </c>
      <c r="N426" s="289" t="s">
        <v>42</v>
      </c>
      <c r="O426" s="92"/>
      <c r="P426" s="236">
        <f>O426*H426</f>
        <v>0</v>
      </c>
      <c r="Q426" s="236">
        <v>0.027</v>
      </c>
      <c r="R426" s="236">
        <f>Q426*H426</f>
        <v>0.027</v>
      </c>
      <c r="S426" s="236">
        <v>0</v>
      </c>
      <c r="T426" s="237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8" t="s">
        <v>197</v>
      </c>
      <c r="AT426" s="238" t="s">
        <v>553</v>
      </c>
      <c r="AU426" s="238" t="s">
        <v>87</v>
      </c>
      <c r="AY426" s="18" t="s">
        <v>149</v>
      </c>
      <c r="BE426" s="239">
        <f>IF(N426="základní",J426,0)</f>
        <v>0</v>
      </c>
      <c r="BF426" s="239">
        <f>IF(N426="snížená",J426,0)</f>
        <v>0</v>
      </c>
      <c r="BG426" s="239">
        <f>IF(N426="zákl. přenesená",J426,0)</f>
        <v>0</v>
      </c>
      <c r="BH426" s="239">
        <f>IF(N426="sníž. přenesená",J426,0)</f>
        <v>0</v>
      </c>
      <c r="BI426" s="239">
        <f>IF(N426="nulová",J426,0)</f>
        <v>0</v>
      </c>
      <c r="BJ426" s="18" t="s">
        <v>85</v>
      </c>
      <c r="BK426" s="239">
        <f>ROUND(I426*H426,2)</f>
        <v>0</v>
      </c>
      <c r="BL426" s="18" t="s">
        <v>148</v>
      </c>
      <c r="BM426" s="238" t="s">
        <v>743</v>
      </c>
    </row>
    <row r="427" s="2" customFormat="1">
      <c r="A427" s="39"/>
      <c r="B427" s="40"/>
      <c r="C427" s="41"/>
      <c r="D427" s="240" t="s">
        <v>162</v>
      </c>
      <c r="E427" s="41"/>
      <c r="F427" s="241" t="s">
        <v>742</v>
      </c>
      <c r="G427" s="41"/>
      <c r="H427" s="41"/>
      <c r="I427" s="242"/>
      <c r="J427" s="41"/>
      <c r="K427" s="41"/>
      <c r="L427" s="45"/>
      <c r="M427" s="243"/>
      <c r="N427" s="244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162</v>
      </c>
      <c r="AU427" s="18" t="s">
        <v>87</v>
      </c>
    </row>
    <row r="428" s="14" customFormat="1">
      <c r="A428" s="14"/>
      <c r="B428" s="255"/>
      <c r="C428" s="256"/>
      <c r="D428" s="240" t="s">
        <v>163</v>
      </c>
      <c r="E428" s="257" t="s">
        <v>1</v>
      </c>
      <c r="F428" s="258" t="s">
        <v>744</v>
      </c>
      <c r="G428" s="256"/>
      <c r="H428" s="259">
        <v>1</v>
      </c>
      <c r="I428" s="260"/>
      <c r="J428" s="256"/>
      <c r="K428" s="256"/>
      <c r="L428" s="261"/>
      <c r="M428" s="262"/>
      <c r="N428" s="263"/>
      <c r="O428" s="263"/>
      <c r="P428" s="263"/>
      <c r="Q428" s="263"/>
      <c r="R428" s="263"/>
      <c r="S428" s="263"/>
      <c r="T428" s="26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5" t="s">
        <v>163</v>
      </c>
      <c r="AU428" s="265" t="s">
        <v>87</v>
      </c>
      <c r="AV428" s="14" t="s">
        <v>87</v>
      </c>
      <c r="AW428" s="14" t="s">
        <v>33</v>
      </c>
      <c r="AX428" s="14" t="s">
        <v>85</v>
      </c>
      <c r="AY428" s="265" t="s">
        <v>149</v>
      </c>
    </row>
    <row r="429" s="2" customFormat="1" ht="21.75" customHeight="1">
      <c r="A429" s="39"/>
      <c r="B429" s="40"/>
      <c r="C429" s="227" t="s">
        <v>745</v>
      </c>
      <c r="D429" s="227" t="s">
        <v>155</v>
      </c>
      <c r="E429" s="228" t="s">
        <v>746</v>
      </c>
      <c r="F429" s="229" t="s">
        <v>747</v>
      </c>
      <c r="G429" s="230" t="s">
        <v>278</v>
      </c>
      <c r="H429" s="231">
        <v>4.2000000000000002</v>
      </c>
      <c r="I429" s="232"/>
      <c r="J429" s="233">
        <f>ROUND(I429*H429,2)</f>
        <v>0</v>
      </c>
      <c r="K429" s="229" t="s">
        <v>159</v>
      </c>
      <c r="L429" s="45"/>
      <c r="M429" s="234" t="s">
        <v>1</v>
      </c>
      <c r="N429" s="235" t="s">
        <v>42</v>
      </c>
      <c r="O429" s="92"/>
      <c r="P429" s="236">
        <f>O429*H429</f>
        <v>0</v>
      </c>
      <c r="Q429" s="236">
        <v>0.78061999999999998</v>
      </c>
      <c r="R429" s="236">
        <f>Q429*H429</f>
        <v>3.2786040000000001</v>
      </c>
      <c r="S429" s="236">
        <v>0</v>
      </c>
      <c r="T429" s="237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8" t="s">
        <v>148</v>
      </c>
      <c r="AT429" s="238" t="s">
        <v>155</v>
      </c>
      <c r="AU429" s="238" t="s">
        <v>87</v>
      </c>
      <c r="AY429" s="18" t="s">
        <v>149</v>
      </c>
      <c r="BE429" s="239">
        <f>IF(N429="základní",J429,0)</f>
        <v>0</v>
      </c>
      <c r="BF429" s="239">
        <f>IF(N429="snížená",J429,0)</f>
        <v>0</v>
      </c>
      <c r="BG429" s="239">
        <f>IF(N429="zákl. přenesená",J429,0)</f>
        <v>0</v>
      </c>
      <c r="BH429" s="239">
        <f>IF(N429="sníž. přenesená",J429,0)</f>
        <v>0</v>
      </c>
      <c r="BI429" s="239">
        <f>IF(N429="nulová",J429,0)</f>
        <v>0</v>
      </c>
      <c r="BJ429" s="18" t="s">
        <v>85</v>
      </c>
      <c r="BK429" s="239">
        <f>ROUND(I429*H429,2)</f>
        <v>0</v>
      </c>
      <c r="BL429" s="18" t="s">
        <v>148</v>
      </c>
      <c r="BM429" s="238" t="s">
        <v>748</v>
      </c>
    </row>
    <row r="430" s="2" customFormat="1">
      <c r="A430" s="39"/>
      <c r="B430" s="40"/>
      <c r="C430" s="41"/>
      <c r="D430" s="240" t="s">
        <v>162</v>
      </c>
      <c r="E430" s="41"/>
      <c r="F430" s="241" t="s">
        <v>749</v>
      </c>
      <c r="G430" s="41"/>
      <c r="H430" s="41"/>
      <c r="I430" s="242"/>
      <c r="J430" s="41"/>
      <c r="K430" s="41"/>
      <c r="L430" s="45"/>
      <c r="M430" s="243"/>
      <c r="N430" s="244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162</v>
      </c>
      <c r="AU430" s="18" t="s">
        <v>87</v>
      </c>
    </row>
    <row r="431" s="13" customFormat="1">
      <c r="A431" s="13"/>
      <c r="B431" s="245"/>
      <c r="C431" s="246"/>
      <c r="D431" s="240" t="s">
        <v>163</v>
      </c>
      <c r="E431" s="247" t="s">
        <v>1</v>
      </c>
      <c r="F431" s="248" t="s">
        <v>750</v>
      </c>
      <c r="G431" s="246"/>
      <c r="H431" s="247" t="s">
        <v>1</v>
      </c>
      <c r="I431" s="249"/>
      <c r="J431" s="246"/>
      <c r="K431" s="246"/>
      <c r="L431" s="250"/>
      <c r="M431" s="251"/>
      <c r="N431" s="252"/>
      <c r="O431" s="252"/>
      <c r="P431" s="252"/>
      <c r="Q431" s="252"/>
      <c r="R431" s="252"/>
      <c r="S431" s="252"/>
      <c r="T431" s="25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4" t="s">
        <v>163</v>
      </c>
      <c r="AU431" s="254" t="s">
        <v>87</v>
      </c>
      <c r="AV431" s="13" t="s">
        <v>85</v>
      </c>
      <c r="AW431" s="13" t="s">
        <v>33</v>
      </c>
      <c r="AX431" s="13" t="s">
        <v>77</v>
      </c>
      <c r="AY431" s="254" t="s">
        <v>149</v>
      </c>
    </row>
    <row r="432" s="13" customFormat="1">
      <c r="A432" s="13"/>
      <c r="B432" s="245"/>
      <c r="C432" s="246"/>
      <c r="D432" s="240" t="s">
        <v>163</v>
      </c>
      <c r="E432" s="247" t="s">
        <v>1</v>
      </c>
      <c r="F432" s="248" t="s">
        <v>751</v>
      </c>
      <c r="G432" s="246"/>
      <c r="H432" s="247" t="s">
        <v>1</v>
      </c>
      <c r="I432" s="249"/>
      <c r="J432" s="246"/>
      <c r="K432" s="246"/>
      <c r="L432" s="250"/>
      <c r="M432" s="251"/>
      <c r="N432" s="252"/>
      <c r="O432" s="252"/>
      <c r="P432" s="252"/>
      <c r="Q432" s="252"/>
      <c r="R432" s="252"/>
      <c r="S432" s="252"/>
      <c r="T432" s="25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4" t="s">
        <v>163</v>
      </c>
      <c r="AU432" s="254" t="s">
        <v>87</v>
      </c>
      <c r="AV432" s="13" t="s">
        <v>85</v>
      </c>
      <c r="AW432" s="13" t="s">
        <v>33</v>
      </c>
      <c r="AX432" s="13" t="s">
        <v>77</v>
      </c>
      <c r="AY432" s="254" t="s">
        <v>149</v>
      </c>
    </row>
    <row r="433" s="14" customFormat="1">
      <c r="A433" s="14"/>
      <c r="B433" s="255"/>
      <c r="C433" s="256"/>
      <c r="D433" s="240" t="s">
        <v>163</v>
      </c>
      <c r="E433" s="257" t="s">
        <v>1</v>
      </c>
      <c r="F433" s="258" t="s">
        <v>752</v>
      </c>
      <c r="G433" s="256"/>
      <c r="H433" s="259">
        <v>4.2000000000000002</v>
      </c>
      <c r="I433" s="260"/>
      <c r="J433" s="256"/>
      <c r="K433" s="256"/>
      <c r="L433" s="261"/>
      <c r="M433" s="262"/>
      <c r="N433" s="263"/>
      <c r="O433" s="263"/>
      <c r="P433" s="263"/>
      <c r="Q433" s="263"/>
      <c r="R433" s="263"/>
      <c r="S433" s="263"/>
      <c r="T433" s="26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5" t="s">
        <v>163</v>
      </c>
      <c r="AU433" s="265" t="s">
        <v>87</v>
      </c>
      <c r="AV433" s="14" t="s">
        <v>87</v>
      </c>
      <c r="AW433" s="14" t="s">
        <v>33</v>
      </c>
      <c r="AX433" s="14" t="s">
        <v>85</v>
      </c>
      <c r="AY433" s="265" t="s">
        <v>149</v>
      </c>
    </row>
    <row r="434" s="12" customFormat="1" ht="22.8" customHeight="1">
      <c r="A434" s="12"/>
      <c r="B434" s="211"/>
      <c r="C434" s="212"/>
      <c r="D434" s="213" t="s">
        <v>76</v>
      </c>
      <c r="E434" s="225" t="s">
        <v>152</v>
      </c>
      <c r="F434" s="225" t="s">
        <v>753</v>
      </c>
      <c r="G434" s="212"/>
      <c r="H434" s="212"/>
      <c r="I434" s="215"/>
      <c r="J434" s="226">
        <f>BK434</f>
        <v>0</v>
      </c>
      <c r="K434" s="212"/>
      <c r="L434" s="217"/>
      <c r="M434" s="218"/>
      <c r="N434" s="219"/>
      <c r="O434" s="219"/>
      <c r="P434" s="220">
        <f>SUM(P435:P530)</f>
        <v>0</v>
      </c>
      <c r="Q434" s="219"/>
      <c r="R434" s="220">
        <f>SUM(R435:R530)</f>
        <v>332.87377100000003</v>
      </c>
      <c r="S434" s="219"/>
      <c r="T434" s="221">
        <f>SUM(T435:T530)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22" t="s">
        <v>85</v>
      </c>
      <c r="AT434" s="223" t="s">
        <v>76</v>
      </c>
      <c r="AU434" s="223" t="s">
        <v>85</v>
      </c>
      <c r="AY434" s="222" t="s">
        <v>149</v>
      </c>
      <c r="BK434" s="224">
        <f>SUM(BK435:BK530)</f>
        <v>0</v>
      </c>
    </row>
    <row r="435" s="2" customFormat="1" ht="16.5" customHeight="1">
      <c r="A435" s="39"/>
      <c r="B435" s="40"/>
      <c r="C435" s="227" t="s">
        <v>754</v>
      </c>
      <c r="D435" s="227" t="s">
        <v>155</v>
      </c>
      <c r="E435" s="228" t="s">
        <v>755</v>
      </c>
      <c r="F435" s="229" t="s">
        <v>756</v>
      </c>
      <c r="G435" s="230" t="s">
        <v>278</v>
      </c>
      <c r="H435" s="231">
        <v>2786.6199999999999</v>
      </c>
      <c r="I435" s="232"/>
      <c r="J435" s="233">
        <f>ROUND(I435*H435,2)</f>
        <v>0</v>
      </c>
      <c r="K435" s="229" t="s">
        <v>159</v>
      </c>
      <c r="L435" s="45"/>
      <c r="M435" s="234" t="s">
        <v>1</v>
      </c>
      <c r="N435" s="235" t="s">
        <v>42</v>
      </c>
      <c r="O435" s="92"/>
      <c r="P435" s="236">
        <f>O435*H435</f>
        <v>0</v>
      </c>
      <c r="Q435" s="236">
        <v>0</v>
      </c>
      <c r="R435" s="236">
        <f>Q435*H435</f>
        <v>0</v>
      </c>
      <c r="S435" s="236">
        <v>0</v>
      </c>
      <c r="T435" s="237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8" t="s">
        <v>148</v>
      </c>
      <c r="AT435" s="238" t="s">
        <v>155</v>
      </c>
      <c r="AU435" s="238" t="s">
        <v>87</v>
      </c>
      <c r="AY435" s="18" t="s">
        <v>149</v>
      </c>
      <c r="BE435" s="239">
        <f>IF(N435="základní",J435,0)</f>
        <v>0</v>
      </c>
      <c r="BF435" s="239">
        <f>IF(N435="snížená",J435,0)</f>
        <v>0</v>
      </c>
      <c r="BG435" s="239">
        <f>IF(N435="zákl. přenesená",J435,0)</f>
        <v>0</v>
      </c>
      <c r="BH435" s="239">
        <f>IF(N435="sníž. přenesená",J435,0)</f>
        <v>0</v>
      </c>
      <c r="BI435" s="239">
        <f>IF(N435="nulová",J435,0)</f>
        <v>0</v>
      </c>
      <c r="BJ435" s="18" t="s">
        <v>85</v>
      </c>
      <c r="BK435" s="239">
        <f>ROUND(I435*H435,2)</f>
        <v>0</v>
      </c>
      <c r="BL435" s="18" t="s">
        <v>148</v>
      </c>
      <c r="BM435" s="238" t="s">
        <v>757</v>
      </c>
    </row>
    <row r="436" s="2" customFormat="1">
      <c r="A436" s="39"/>
      <c r="B436" s="40"/>
      <c r="C436" s="41"/>
      <c r="D436" s="240" t="s">
        <v>162</v>
      </c>
      <c r="E436" s="41"/>
      <c r="F436" s="241" t="s">
        <v>758</v>
      </c>
      <c r="G436" s="41"/>
      <c r="H436" s="41"/>
      <c r="I436" s="242"/>
      <c r="J436" s="41"/>
      <c r="K436" s="41"/>
      <c r="L436" s="45"/>
      <c r="M436" s="243"/>
      <c r="N436" s="244"/>
      <c r="O436" s="92"/>
      <c r="P436" s="92"/>
      <c r="Q436" s="92"/>
      <c r="R436" s="92"/>
      <c r="S436" s="92"/>
      <c r="T436" s="93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162</v>
      </c>
      <c r="AU436" s="18" t="s">
        <v>87</v>
      </c>
    </row>
    <row r="437" s="13" customFormat="1">
      <c r="A437" s="13"/>
      <c r="B437" s="245"/>
      <c r="C437" s="246"/>
      <c r="D437" s="240" t="s">
        <v>163</v>
      </c>
      <c r="E437" s="247" t="s">
        <v>1</v>
      </c>
      <c r="F437" s="248" t="s">
        <v>759</v>
      </c>
      <c r="G437" s="246"/>
      <c r="H437" s="247" t="s">
        <v>1</v>
      </c>
      <c r="I437" s="249"/>
      <c r="J437" s="246"/>
      <c r="K437" s="246"/>
      <c r="L437" s="250"/>
      <c r="M437" s="251"/>
      <c r="N437" s="252"/>
      <c r="O437" s="252"/>
      <c r="P437" s="252"/>
      <c r="Q437" s="252"/>
      <c r="R437" s="252"/>
      <c r="S437" s="252"/>
      <c r="T437" s="25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4" t="s">
        <v>163</v>
      </c>
      <c r="AU437" s="254" t="s">
        <v>87</v>
      </c>
      <c r="AV437" s="13" t="s">
        <v>85</v>
      </c>
      <c r="AW437" s="13" t="s">
        <v>33</v>
      </c>
      <c r="AX437" s="13" t="s">
        <v>77</v>
      </c>
      <c r="AY437" s="254" t="s">
        <v>149</v>
      </c>
    </row>
    <row r="438" s="14" customFormat="1">
      <c r="A438" s="14"/>
      <c r="B438" s="255"/>
      <c r="C438" s="256"/>
      <c r="D438" s="240" t="s">
        <v>163</v>
      </c>
      <c r="E438" s="257" t="s">
        <v>1</v>
      </c>
      <c r="F438" s="258" t="s">
        <v>760</v>
      </c>
      <c r="G438" s="256"/>
      <c r="H438" s="259">
        <v>2272.5</v>
      </c>
      <c r="I438" s="260"/>
      <c r="J438" s="256"/>
      <c r="K438" s="256"/>
      <c r="L438" s="261"/>
      <c r="M438" s="262"/>
      <c r="N438" s="263"/>
      <c r="O438" s="263"/>
      <c r="P438" s="263"/>
      <c r="Q438" s="263"/>
      <c r="R438" s="263"/>
      <c r="S438" s="263"/>
      <c r="T438" s="26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5" t="s">
        <v>163</v>
      </c>
      <c r="AU438" s="265" t="s">
        <v>87</v>
      </c>
      <c r="AV438" s="14" t="s">
        <v>87</v>
      </c>
      <c r="AW438" s="14" t="s">
        <v>33</v>
      </c>
      <c r="AX438" s="14" t="s">
        <v>77</v>
      </c>
      <c r="AY438" s="265" t="s">
        <v>149</v>
      </c>
    </row>
    <row r="439" s="14" customFormat="1">
      <c r="A439" s="14"/>
      <c r="B439" s="255"/>
      <c r="C439" s="256"/>
      <c r="D439" s="240" t="s">
        <v>163</v>
      </c>
      <c r="E439" s="257" t="s">
        <v>1</v>
      </c>
      <c r="F439" s="258" t="s">
        <v>761</v>
      </c>
      <c r="G439" s="256"/>
      <c r="H439" s="259">
        <v>514.12</v>
      </c>
      <c r="I439" s="260"/>
      <c r="J439" s="256"/>
      <c r="K439" s="256"/>
      <c r="L439" s="261"/>
      <c r="M439" s="262"/>
      <c r="N439" s="263"/>
      <c r="O439" s="263"/>
      <c r="P439" s="263"/>
      <c r="Q439" s="263"/>
      <c r="R439" s="263"/>
      <c r="S439" s="263"/>
      <c r="T439" s="26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5" t="s">
        <v>163</v>
      </c>
      <c r="AU439" s="265" t="s">
        <v>87</v>
      </c>
      <c r="AV439" s="14" t="s">
        <v>87</v>
      </c>
      <c r="AW439" s="14" t="s">
        <v>33</v>
      </c>
      <c r="AX439" s="14" t="s">
        <v>77</v>
      </c>
      <c r="AY439" s="265" t="s">
        <v>149</v>
      </c>
    </row>
    <row r="440" s="15" customFormat="1">
      <c r="A440" s="15"/>
      <c r="B440" s="269"/>
      <c r="C440" s="270"/>
      <c r="D440" s="240" t="s">
        <v>163</v>
      </c>
      <c r="E440" s="271" t="s">
        <v>1</v>
      </c>
      <c r="F440" s="272" t="s">
        <v>319</v>
      </c>
      <c r="G440" s="270"/>
      <c r="H440" s="273">
        <v>2786.6199999999999</v>
      </c>
      <c r="I440" s="274"/>
      <c r="J440" s="270"/>
      <c r="K440" s="270"/>
      <c r="L440" s="275"/>
      <c r="M440" s="276"/>
      <c r="N440" s="277"/>
      <c r="O440" s="277"/>
      <c r="P440" s="277"/>
      <c r="Q440" s="277"/>
      <c r="R440" s="277"/>
      <c r="S440" s="277"/>
      <c r="T440" s="278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9" t="s">
        <v>163</v>
      </c>
      <c r="AU440" s="279" t="s">
        <v>87</v>
      </c>
      <c r="AV440" s="15" t="s">
        <v>148</v>
      </c>
      <c r="AW440" s="15" t="s">
        <v>33</v>
      </c>
      <c r="AX440" s="15" t="s">
        <v>85</v>
      </c>
      <c r="AY440" s="279" t="s">
        <v>149</v>
      </c>
    </row>
    <row r="441" s="2" customFormat="1" ht="16.5" customHeight="1">
      <c r="A441" s="39"/>
      <c r="B441" s="40"/>
      <c r="C441" s="227" t="s">
        <v>762</v>
      </c>
      <c r="D441" s="227" t="s">
        <v>155</v>
      </c>
      <c r="E441" s="228" t="s">
        <v>763</v>
      </c>
      <c r="F441" s="229" t="s">
        <v>764</v>
      </c>
      <c r="G441" s="230" t="s">
        <v>278</v>
      </c>
      <c r="H441" s="231">
        <v>2455.4699999999998</v>
      </c>
      <c r="I441" s="232"/>
      <c r="J441" s="233">
        <f>ROUND(I441*H441,2)</f>
        <v>0</v>
      </c>
      <c r="K441" s="229" t="s">
        <v>159</v>
      </c>
      <c r="L441" s="45"/>
      <c r="M441" s="234" t="s">
        <v>1</v>
      </c>
      <c r="N441" s="235" t="s">
        <v>42</v>
      </c>
      <c r="O441" s="92"/>
      <c r="P441" s="236">
        <f>O441*H441</f>
        <v>0</v>
      </c>
      <c r="Q441" s="236">
        <v>0</v>
      </c>
      <c r="R441" s="236">
        <f>Q441*H441</f>
        <v>0</v>
      </c>
      <c r="S441" s="236">
        <v>0</v>
      </c>
      <c r="T441" s="237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8" t="s">
        <v>148</v>
      </c>
      <c r="AT441" s="238" t="s">
        <v>155</v>
      </c>
      <c r="AU441" s="238" t="s">
        <v>87</v>
      </c>
      <c r="AY441" s="18" t="s">
        <v>149</v>
      </c>
      <c r="BE441" s="239">
        <f>IF(N441="základní",J441,0)</f>
        <v>0</v>
      </c>
      <c r="BF441" s="239">
        <f>IF(N441="snížená",J441,0)</f>
        <v>0</v>
      </c>
      <c r="BG441" s="239">
        <f>IF(N441="zákl. přenesená",J441,0)</f>
        <v>0</v>
      </c>
      <c r="BH441" s="239">
        <f>IF(N441="sníž. přenesená",J441,0)</f>
        <v>0</v>
      </c>
      <c r="BI441" s="239">
        <f>IF(N441="nulová",J441,0)</f>
        <v>0</v>
      </c>
      <c r="BJ441" s="18" t="s">
        <v>85</v>
      </c>
      <c r="BK441" s="239">
        <f>ROUND(I441*H441,2)</f>
        <v>0</v>
      </c>
      <c r="BL441" s="18" t="s">
        <v>148</v>
      </c>
      <c r="BM441" s="238" t="s">
        <v>765</v>
      </c>
    </row>
    <row r="442" s="2" customFormat="1">
      <c r="A442" s="39"/>
      <c r="B442" s="40"/>
      <c r="C442" s="41"/>
      <c r="D442" s="240" t="s">
        <v>162</v>
      </c>
      <c r="E442" s="41"/>
      <c r="F442" s="241" t="s">
        <v>766</v>
      </c>
      <c r="G442" s="41"/>
      <c r="H442" s="41"/>
      <c r="I442" s="242"/>
      <c r="J442" s="41"/>
      <c r="K442" s="41"/>
      <c r="L442" s="45"/>
      <c r="M442" s="243"/>
      <c r="N442" s="244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162</v>
      </c>
      <c r="AU442" s="18" t="s">
        <v>87</v>
      </c>
    </row>
    <row r="443" s="13" customFormat="1">
      <c r="A443" s="13"/>
      <c r="B443" s="245"/>
      <c r="C443" s="246"/>
      <c r="D443" s="240" t="s">
        <v>163</v>
      </c>
      <c r="E443" s="247" t="s">
        <v>1</v>
      </c>
      <c r="F443" s="248" t="s">
        <v>767</v>
      </c>
      <c r="G443" s="246"/>
      <c r="H443" s="247" t="s">
        <v>1</v>
      </c>
      <c r="I443" s="249"/>
      <c r="J443" s="246"/>
      <c r="K443" s="246"/>
      <c r="L443" s="250"/>
      <c r="M443" s="251"/>
      <c r="N443" s="252"/>
      <c r="O443" s="252"/>
      <c r="P443" s="252"/>
      <c r="Q443" s="252"/>
      <c r="R443" s="252"/>
      <c r="S443" s="252"/>
      <c r="T443" s="25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4" t="s">
        <v>163</v>
      </c>
      <c r="AU443" s="254" t="s">
        <v>87</v>
      </c>
      <c r="AV443" s="13" t="s">
        <v>85</v>
      </c>
      <c r="AW443" s="13" t="s">
        <v>33</v>
      </c>
      <c r="AX443" s="13" t="s">
        <v>77</v>
      </c>
      <c r="AY443" s="254" t="s">
        <v>149</v>
      </c>
    </row>
    <row r="444" s="14" customFormat="1">
      <c r="A444" s="14"/>
      <c r="B444" s="255"/>
      <c r="C444" s="256"/>
      <c r="D444" s="240" t="s">
        <v>163</v>
      </c>
      <c r="E444" s="257" t="s">
        <v>1</v>
      </c>
      <c r="F444" s="258" t="s">
        <v>760</v>
      </c>
      <c r="G444" s="256"/>
      <c r="H444" s="259">
        <v>2272.5</v>
      </c>
      <c r="I444" s="260"/>
      <c r="J444" s="256"/>
      <c r="K444" s="256"/>
      <c r="L444" s="261"/>
      <c r="M444" s="262"/>
      <c r="N444" s="263"/>
      <c r="O444" s="263"/>
      <c r="P444" s="263"/>
      <c r="Q444" s="263"/>
      <c r="R444" s="263"/>
      <c r="S444" s="263"/>
      <c r="T444" s="26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5" t="s">
        <v>163</v>
      </c>
      <c r="AU444" s="265" t="s">
        <v>87</v>
      </c>
      <c r="AV444" s="14" t="s">
        <v>87</v>
      </c>
      <c r="AW444" s="14" t="s">
        <v>33</v>
      </c>
      <c r="AX444" s="14" t="s">
        <v>77</v>
      </c>
      <c r="AY444" s="265" t="s">
        <v>149</v>
      </c>
    </row>
    <row r="445" s="14" customFormat="1">
      <c r="A445" s="14"/>
      <c r="B445" s="255"/>
      <c r="C445" s="256"/>
      <c r="D445" s="240" t="s">
        <v>163</v>
      </c>
      <c r="E445" s="257" t="s">
        <v>1</v>
      </c>
      <c r="F445" s="258" t="s">
        <v>768</v>
      </c>
      <c r="G445" s="256"/>
      <c r="H445" s="259">
        <v>182.97</v>
      </c>
      <c r="I445" s="260"/>
      <c r="J445" s="256"/>
      <c r="K445" s="256"/>
      <c r="L445" s="261"/>
      <c r="M445" s="262"/>
      <c r="N445" s="263"/>
      <c r="O445" s="263"/>
      <c r="P445" s="263"/>
      <c r="Q445" s="263"/>
      <c r="R445" s="263"/>
      <c r="S445" s="263"/>
      <c r="T445" s="26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5" t="s">
        <v>163</v>
      </c>
      <c r="AU445" s="265" t="s">
        <v>87</v>
      </c>
      <c r="AV445" s="14" t="s">
        <v>87</v>
      </c>
      <c r="AW445" s="14" t="s">
        <v>33</v>
      </c>
      <c r="AX445" s="14" t="s">
        <v>77</v>
      </c>
      <c r="AY445" s="265" t="s">
        <v>149</v>
      </c>
    </row>
    <row r="446" s="15" customFormat="1">
      <c r="A446" s="15"/>
      <c r="B446" s="269"/>
      <c r="C446" s="270"/>
      <c r="D446" s="240" t="s">
        <v>163</v>
      </c>
      <c r="E446" s="271" t="s">
        <v>1</v>
      </c>
      <c r="F446" s="272" t="s">
        <v>319</v>
      </c>
      <c r="G446" s="270"/>
      <c r="H446" s="273">
        <v>2455.4699999999998</v>
      </c>
      <c r="I446" s="274"/>
      <c r="J446" s="270"/>
      <c r="K446" s="270"/>
      <c r="L446" s="275"/>
      <c r="M446" s="276"/>
      <c r="N446" s="277"/>
      <c r="O446" s="277"/>
      <c r="P446" s="277"/>
      <c r="Q446" s="277"/>
      <c r="R446" s="277"/>
      <c r="S446" s="277"/>
      <c r="T446" s="278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79" t="s">
        <v>163</v>
      </c>
      <c r="AU446" s="279" t="s">
        <v>87</v>
      </c>
      <c r="AV446" s="15" t="s">
        <v>148</v>
      </c>
      <c r="AW446" s="15" t="s">
        <v>33</v>
      </c>
      <c r="AX446" s="15" t="s">
        <v>85</v>
      </c>
      <c r="AY446" s="279" t="s">
        <v>149</v>
      </c>
    </row>
    <row r="447" s="2" customFormat="1" ht="16.5" customHeight="1">
      <c r="A447" s="39"/>
      <c r="B447" s="40"/>
      <c r="C447" s="227" t="s">
        <v>769</v>
      </c>
      <c r="D447" s="227" t="s">
        <v>155</v>
      </c>
      <c r="E447" s="228" t="s">
        <v>770</v>
      </c>
      <c r="F447" s="229" t="s">
        <v>771</v>
      </c>
      <c r="G447" s="230" t="s">
        <v>278</v>
      </c>
      <c r="H447" s="231">
        <v>821</v>
      </c>
      <c r="I447" s="232"/>
      <c r="J447" s="233">
        <f>ROUND(I447*H447,2)</f>
        <v>0</v>
      </c>
      <c r="K447" s="229" t="s">
        <v>159</v>
      </c>
      <c r="L447" s="45"/>
      <c r="M447" s="234" t="s">
        <v>1</v>
      </c>
      <c r="N447" s="235" t="s">
        <v>42</v>
      </c>
      <c r="O447" s="92"/>
      <c r="P447" s="236">
        <f>O447*H447</f>
        <v>0</v>
      </c>
      <c r="Q447" s="236">
        <v>0</v>
      </c>
      <c r="R447" s="236">
        <f>Q447*H447</f>
        <v>0</v>
      </c>
      <c r="S447" s="236">
        <v>0</v>
      </c>
      <c r="T447" s="237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8" t="s">
        <v>148</v>
      </c>
      <c r="AT447" s="238" t="s">
        <v>155</v>
      </c>
      <c r="AU447" s="238" t="s">
        <v>87</v>
      </c>
      <c r="AY447" s="18" t="s">
        <v>149</v>
      </c>
      <c r="BE447" s="239">
        <f>IF(N447="základní",J447,0)</f>
        <v>0</v>
      </c>
      <c r="BF447" s="239">
        <f>IF(N447="snížená",J447,0)</f>
        <v>0</v>
      </c>
      <c r="BG447" s="239">
        <f>IF(N447="zákl. přenesená",J447,0)</f>
        <v>0</v>
      </c>
      <c r="BH447" s="239">
        <f>IF(N447="sníž. přenesená",J447,0)</f>
        <v>0</v>
      </c>
      <c r="BI447" s="239">
        <f>IF(N447="nulová",J447,0)</f>
        <v>0</v>
      </c>
      <c r="BJ447" s="18" t="s">
        <v>85</v>
      </c>
      <c r="BK447" s="239">
        <f>ROUND(I447*H447,2)</f>
        <v>0</v>
      </c>
      <c r="BL447" s="18" t="s">
        <v>148</v>
      </c>
      <c r="BM447" s="238" t="s">
        <v>772</v>
      </c>
    </row>
    <row r="448" s="2" customFormat="1">
      <c r="A448" s="39"/>
      <c r="B448" s="40"/>
      <c r="C448" s="41"/>
      <c r="D448" s="240" t="s">
        <v>162</v>
      </c>
      <c r="E448" s="41"/>
      <c r="F448" s="241" t="s">
        <v>773</v>
      </c>
      <c r="G448" s="41"/>
      <c r="H448" s="41"/>
      <c r="I448" s="242"/>
      <c r="J448" s="41"/>
      <c r="K448" s="41"/>
      <c r="L448" s="45"/>
      <c r="M448" s="243"/>
      <c r="N448" s="244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162</v>
      </c>
      <c r="AU448" s="18" t="s">
        <v>87</v>
      </c>
    </row>
    <row r="449" s="13" customFormat="1">
      <c r="A449" s="13"/>
      <c r="B449" s="245"/>
      <c r="C449" s="246"/>
      <c r="D449" s="240" t="s">
        <v>163</v>
      </c>
      <c r="E449" s="247" t="s">
        <v>1</v>
      </c>
      <c r="F449" s="248" t="s">
        <v>774</v>
      </c>
      <c r="G449" s="246"/>
      <c r="H449" s="247" t="s">
        <v>1</v>
      </c>
      <c r="I449" s="249"/>
      <c r="J449" s="246"/>
      <c r="K449" s="246"/>
      <c r="L449" s="250"/>
      <c r="M449" s="251"/>
      <c r="N449" s="252"/>
      <c r="O449" s="252"/>
      <c r="P449" s="252"/>
      <c r="Q449" s="252"/>
      <c r="R449" s="252"/>
      <c r="S449" s="252"/>
      <c r="T449" s="25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4" t="s">
        <v>163</v>
      </c>
      <c r="AU449" s="254" t="s">
        <v>87</v>
      </c>
      <c r="AV449" s="13" t="s">
        <v>85</v>
      </c>
      <c r="AW449" s="13" t="s">
        <v>33</v>
      </c>
      <c r="AX449" s="13" t="s">
        <v>77</v>
      </c>
      <c r="AY449" s="254" t="s">
        <v>149</v>
      </c>
    </row>
    <row r="450" s="14" customFormat="1">
      <c r="A450" s="14"/>
      <c r="B450" s="255"/>
      <c r="C450" s="256"/>
      <c r="D450" s="240" t="s">
        <v>163</v>
      </c>
      <c r="E450" s="257" t="s">
        <v>1</v>
      </c>
      <c r="F450" s="258" t="s">
        <v>775</v>
      </c>
      <c r="G450" s="256"/>
      <c r="H450" s="259">
        <v>725.29999999999995</v>
      </c>
      <c r="I450" s="260"/>
      <c r="J450" s="256"/>
      <c r="K450" s="256"/>
      <c r="L450" s="261"/>
      <c r="M450" s="262"/>
      <c r="N450" s="263"/>
      <c r="O450" s="263"/>
      <c r="P450" s="263"/>
      <c r="Q450" s="263"/>
      <c r="R450" s="263"/>
      <c r="S450" s="263"/>
      <c r="T450" s="26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5" t="s">
        <v>163</v>
      </c>
      <c r="AU450" s="265" t="s">
        <v>87</v>
      </c>
      <c r="AV450" s="14" t="s">
        <v>87</v>
      </c>
      <c r="AW450" s="14" t="s">
        <v>33</v>
      </c>
      <c r="AX450" s="14" t="s">
        <v>77</v>
      </c>
      <c r="AY450" s="265" t="s">
        <v>149</v>
      </c>
    </row>
    <row r="451" s="14" customFormat="1">
      <c r="A451" s="14"/>
      <c r="B451" s="255"/>
      <c r="C451" s="256"/>
      <c r="D451" s="240" t="s">
        <v>163</v>
      </c>
      <c r="E451" s="257" t="s">
        <v>1</v>
      </c>
      <c r="F451" s="258" t="s">
        <v>776</v>
      </c>
      <c r="G451" s="256"/>
      <c r="H451" s="259">
        <v>41.100000000000001</v>
      </c>
      <c r="I451" s="260"/>
      <c r="J451" s="256"/>
      <c r="K451" s="256"/>
      <c r="L451" s="261"/>
      <c r="M451" s="262"/>
      <c r="N451" s="263"/>
      <c r="O451" s="263"/>
      <c r="P451" s="263"/>
      <c r="Q451" s="263"/>
      <c r="R451" s="263"/>
      <c r="S451" s="263"/>
      <c r="T451" s="26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5" t="s">
        <v>163</v>
      </c>
      <c r="AU451" s="265" t="s">
        <v>87</v>
      </c>
      <c r="AV451" s="14" t="s">
        <v>87</v>
      </c>
      <c r="AW451" s="14" t="s">
        <v>33</v>
      </c>
      <c r="AX451" s="14" t="s">
        <v>77</v>
      </c>
      <c r="AY451" s="265" t="s">
        <v>149</v>
      </c>
    </row>
    <row r="452" s="14" customFormat="1">
      <c r="A452" s="14"/>
      <c r="B452" s="255"/>
      <c r="C452" s="256"/>
      <c r="D452" s="240" t="s">
        <v>163</v>
      </c>
      <c r="E452" s="257" t="s">
        <v>1</v>
      </c>
      <c r="F452" s="258" t="s">
        <v>777</v>
      </c>
      <c r="G452" s="256"/>
      <c r="H452" s="259">
        <v>54.600000000000001</v>
      </c>
      <c r="I452" s="260"/>
      <c r="J452" s="256"/>
      <c r="K452" s="256"/>
      <c r="L452" s="261"/>
      <c r="M452" s="262"/>
      <c r="N452" s="263"/>
      <c r="O452" s="263"/>
      <c r="P452" s="263"/>
      <c r="Q452" s="263"/>
      <c r="R452" s="263"/>
      <c r="S452" s="263"/>
      <c r="T452" s="26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5" t="s">
        <v>163</v>
      </c>
      <c r="AU452" s="265" t="s">
        <v>87</v>
      </c>
      <c r="AV452" s="14" t="s">
        <v>87</v>
      </c>
      <c r="AW452" s="14" t="s">
        <v>33</v>
      </c>
      <c r="AX452" s="14" t="s">
        <v>77</v>
      </c>
      <c r="AY452" s="265" t="s">
        <v>149</v>
      </c>
    </row>
    <row r="453" s="15" customFormat="1">
      <c r="A453" s="15"/>
      <c r="B453" s="269"/>
      <c r="C453" s="270"/>
      <c r="D453" s="240" t="s">
        <v>163</v>
      </c>
      <c r="E453" s="271" t="s">
        <v>1</v>
      </c>
      <c r="F453" s="272" t="s">
        <v>319</v>
      </c>
      <c r="G453" s="270"/>
      <c r="H453" s="273">
        <v>821</v>
      </c>
      <c r="I453" s="274"/>
      <c r="J453" s="270"/>
      <c r="K453" s="270"/>
      <c r="L453" s="275"/>
      <c r="M453" s="276"/>
      <c r="N453" s="277"/>
      <c r="O453" s="277"/>
      <c r="P453" s="277"/>
      <c r="Q453" s="277"/>
      <c r="R453" s="277"/>
      <c r="S453" s="277"/>
      <c r="T453" s="278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79" t="s">
        <v>163</v>
      </c>
      <c r="AU453" s="279" t="s">
        <v>87</v>
      </c>
      <c r="AV453" s="15" t="s">
        <v>148</v>
      </c>
      <c r="AW453" s="15" t="s">
        <v>33</v>
      </c>
      <c r="AX453" s="15" t="s">
        <v>85</v>
      </c>
      <c r="AY453" s="279" t="s">
        <v>149</v>
      </c>
    </row>
    <row r="454" s="2" customFormat="1" ht="16.5" customHeight="1">
      <c r="A454" s="39"/>
      <c r="B454" s="40"/>
      <c r="C454" s="227" t="s">
        <v>778</v>
      </c>
      <c r="D454" s="227" t="s">
        <v>155</v>
      </c>
      <c r="E454" s="228" t="s">
        <v>779</v>
      </c>
      <c r="F454" s="229" t="s">
        <v>780</v>
      </c>
      <c r="G454" s="230" t="s">
        <v>278</v>
      </c>
      <c r="H454" s="231">
        <v>517.10000000000002</v>
      </c>
      <c r="I454" s="232"/>
      <c r="J454" s="233">
        <f>ROUND(I454*H454,2)</f>
        <v>0</v>
      </c>
      <c r="K454" s="229" t="s">
        <v>159</v>
      </c>
      <c r="L454" s="45"/>
      <c r="M454" s="234" t="s">
        <v>1</v>
      </c>
      <c r="N454" s="235" t="s">
        <v>42</v>
      </c>
      <c r="O454" s="92"/>
      <c r="P454" s="236">
        <f>O454*H454</f>
        <v>0</v>
      </c>
      <c r="Q454" s="236">
        <v>0</v>
      </c>
      <c r="R454" s="236">
        <f>Q454*H454</f>
        <v>0</v>
      </c>
      <c r="S454" s="236">
        <v>0</v>
      </c>
      <c r="T454" s="237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8" t="s">
        <v>148</v>
      </c>
      <c r="AT454" s="238" t="s">
        <v>155</v>
      </c>
      <c r="AU454" s="238" t="s">
        <v>87</v>
      </c>
      <c r="AY454" s="18" t="s">
        <v>149</v>
      </c>
      <c r="BE454" s="239">
        <f>IF(N454="základní",J454,0)</f>
        <v>0</v>
      </c>
      <c r="BF454" s="239">
        <f>IF(N454="snížená",J454,0)</f>
        <v>0</v>
      </c>
      <c r="BG454" s="239">
        <f>IF(N454="zákl. přenesená",J454,0)</f>
        <v>0</v>
      </c>
      <c r="BH454" s="239">
        <f>IF(N454="sníž. přenesená",J454,0)</f>
        <v>0</v>
      </c>
      <c r="BI454" s="239">
        <f>IF(N454="nulová",J454,0)</f>
        <v>0</v>
      </c>
      <c r="BJ454" s="18" t="s">
        <v>85</v>
      </c>
      <c r="BK454" s="239">
        <f>ROUND(I454*H454,2)</f>
        <v>0</v>
      </c>
      <c r="BL454" s="18" t="s">
        <v>148</v>
      </c>
      <c r="BM454" s="238" t="s">
        <v>781</v>
      </c>
    </row>
    <row r="455" s="2" customFormat="1">
      <c r="A455" s="39"/>
      <c r="B455" s="40"/>
      <c r="C455" s="41"/>
      <c r="D455" s="240" t="s">
        <v>162</v>
      </c>
      <c r="E455" s="41"/>
      <c r="F455" s="241" t="s">
        <v>782</v>
      </c>
      <c r="G455" s="41"/>
      <c r="H455" s="41"/>
      <c r="I455" s="242"/>
      <c r="J455" s="41"/>
      <c r="K455" s="41"/>
      <c r="L455" s="45"/>
      <c r="M455" s="243"/>
      <c r="N455" s="244"/>
      <c r="O455" s="92"/>
      <c r="P455" s="92"/>
      <c r="Q455" s="92"/>
      <c r="R455" s="92"/>
      <c r="S455" s="92"/>
      <c r="T455" s="93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162</v>
      </c>
      <c r="AU455" s="18" t="s">
        <v>87</v>
      </c>
    </row>
    <row r="456" s="13" customFormat="1">
      <c r="A456" s="13"/>
      <c r="B456" s="245"/>
      <c r="C456" s="246"/>
      <c r="D456" s="240" t="s">
        <v>163</v>
      </c>
      <c r="E456" s="247" t="s">
        <v>1</v>
      </c>
      <c r="F456" s="248" t="s">
        <v>783</v>
      </c>
      <c r="G456" s="246"/>
      <c r="H456" s="247" t="s">
        <v>1</v>
      </c>
      <c r="I456" s="249"/>
      <c r="J456" s="246"/>
      <c r="K456" s="246"/>
      <c r="L456" s="250"/>
      <c r="M456" s="251"/>
      <c r="N456" s="252"/>
      <c r="O456" s="252"/>
      <c r="P456" s="252"/>
      <c r="Q456" s="252"/>
      <c r="R456" s="252"/>
      <c r="S456" s="252"/>
      <c r="T456" s="25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4" t="s">
        <v>163</v>
      </c>
      <c r="AU456" s="254" t="s">
        <v>87</v>
      </c>
      <c r="AV456" s="13" t="s">
        <v>85</v>
      </c>
      <c r="AW456" s="13" t="s">
        <v>33</v>
      </c>
      <c r="AX456" s="13" t="s">
        <v>77</v>
      </c>
      <c r="AY456" s="254" t="s">
        <v>149</v>
      </c>
    </row>
    <row r="457" s="14" customFormat="1">
      <c r="A457" s="14"/>
      <c r="B457" s="255"/>
      <c r="C457" s="256"/>
      <c r="D457" s="240" t="s">
        <v>163</v>
      </c>
      <c r="E457" s="257" t="s">
        <v>1</v>
      </c>
      <c r="F457" s="258" t="s">
        <v>784</v>
      </c>
      <c r="G457" s="256"/>
      <c r="H457" s="259">
        <v>81.599999999999994</v>
      </c>
      <c r="I457" s="260"/>
      <c r="J457" s="256"/>
      <c r="K457" s="256"/>
      <c r="L457" s="261"/>
      <c r="M457" s="262"/>
      <c r="N457" s="263"/>
      <c r="O457" s="263"/>
      <c r="P457" s="263"/>
      <c r="Q457" s="263"/>
      <c r="R457" s="263"/>
      <c r="S457" s="263"/>
      <c r="T457" s="26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5" t="s">
        <v>163</v>
      </c>
      <c r="AU457" s="265" t="s">
        <v>87</v>
      </c>
      <c r="AV457" s="14" t="s">
        <v>87</v>
      </c>
      <c r="AW457" s="14" t="s">
        <v>33</v>
      </c>
      <c r="AX457" s="14" t="s">
        <v>77</v>
      </c>
      <c r="AY457" s="265" t="s">
        <v>149</v>
      </c>
    </row>
    <row r="458" s="14" customFormat="1">
      <c r="A458" s="14"/>
      <c r="B458" s="255"/>
      <c r="C458" s="256"/>
      <c r="D458" s="240" t="s">
        <v>163</v>
      </c>
      <c r="E458" s="257" t="s">
        <v>1</v>
      </c>
      <c r="F458" s="258" t="s">
        <v>785</v>
      </c>
      <c r="G458" s="256"/>
      <c r="H458" s="259">
        <v>426.5</v>
      </c>
      <c r="I458" s="260"/>
      <c r="J458" s="256"/>
      <c r="K458" s="256"/>
      <c r="L458" s="261"/>
      <c r="M458" s="262"/>
      <c r="N458" s="263"/>
      <c r="O458" s="263"/>
      <c r="P458" s="263"/>
      <c r="Q458" s="263"/>
      <c r="R458" s="263"/>
      <c r="S458" s="263"/>
      <c r="T458" s="26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5" t="s">
        <v>163</v>
      </c>
      <c r="AU458" s="265" t="s">
        <v>87</v>
      </c>
      <c r="AV458" s="14" t="s">
        <v>87</v>
      </c>
      <c r="AW458" s="14" t="s">
        <v>33</v>
      </c>
      <c r="AX458" s="14" t="s">
        <v>77</v>
      </c>
      <c r="AY458" s="265" t="s">
        <v>149</v>
      </c>
    </row>
    <row r="459" s="14" customFormat="1">
      <c r="A459" s="14"/>
      <c r="B459" s="255"/>
      <c r="C459" s="256"/>
      <c r="D459" s="240" t="s">
        <v>163</v>
      </c>
      <c r="E459" s="257" t="s">
        <v>1</v>
      </c>
      <c r="F459" s="258" t="s">
        <v>786</v>
      </c>
      <c r="G459" s="256"/>
      <c r="H459" s="259">
        <v>9</v>
      </c>
      <c r="I459" s="260"/>
      <c r="J459" s="256"/>
      <c r="K459" s="256"/>
      <c r="L459" s="261"/>
      <c r="M459" s="262"/>
      <c r="N459" s="263"/>
      <c r="O459" s="263"/>
      <c r="P459" s="263"/>
      <c r="Q459" s="263"/>
      <c r="R459" s="263"/>
      <c r="S459" s="263"/>
      <c r="T459" s="26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5" t="s">
        <v>163</v>
      </c>
      <c r="AU459" s="265" t="s">
        <v>87</v>
      </c>
      <c r="AV459" s="14" t="s">
        <v>87</v>
      </c>
      <c r="AW459" s="14" t="s">
        <v>33</v>
      </c>
      <c r="AX459" s="14" t="s">
        <v>77</v>
      </c>
      <c r="AY459" s="265" t="s">
        <v>149</v>
      </c>
    </row>
    <row r="460" s="15" customFormat="1">
      <c r="A460" s="15"/>
      <c r="B460" s="269"/>
      <c r="C460" s="270"/>
      <c r="D460" s="240" t="s">
        <v>163</v>
      </c>
      <c r="E460" s="271" t="s">
        <v>1</v>
      </c>
      <c r="F460" s="272" t="s">
        <v>319</v>
      </c>
      <c r="G460" s="270"/>
      <c r="H460" s="273">
        <v>517.10000000000002</v>
      </c>
      <c r="I460" s="274"/>
      <c r="J460" s="270"/>
      <c r="K460" s="270"/>
      <c r="L460" s="275"/>
      <c r="M460" s="276"/>
      <c r="N460" s="277"/>
      <c r="O460" s="277"/>
      <c r="P460" s="277"/>
      <c r="Q460" s="277"/>
      <c r="R460" s="277"/>
      <c r="S460" s="277"/>
      <c r="T460" s="278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79" t="s">
        <v>163</v>
      </c>
      <c r="AU460" s="279" t="s">
        <v>87</v>
      </c>
      <c r="AV460" s="15" t="s">
        <v>148</v>
      </c>
      <c r="AW460" s="15" t="s">
        <v>33</v>
      </c>
      <c r="AX460" s="15" t="s">
        <v>85</v>
      </c>
      <c r="AY460" s="279" t="s">
        <v>149</v>
      </c>
    </row>
    <row r="461" s="2" customFormat="1" ht="16.5" customHeight="1">
      <c r="A461" s="39"/>
      <c r="B461" s="40"/>
      <c r="C461" s="227" t="s">
        <v>787</v>
      </c>
      <c r="D461" s="227" t="s">
        <v>155</v>
      </c>
      <c r="E461" s="228" t="s">
        <v>788</v>
      </c>
      <c r="F461" s="229" t="s">
        <v>789</v>
      </c>
      <c r="G461" s="230" t="s">
        <v>278</v>
      </c>
      <c r="H461" s="231">
        <v>2307.6999999999998</v>
      </c>
      <c r="I461" s="232"/>
      <c r="J461" s="233">
        <f>ROUND(I461*H461,2)</f>
        <v>0</v>
      </c>
      <c r="K461" s="229" t="s">
        <v>159</v>
      </c>
      <c r="L461" s="45"/>
      <c r="M461" s="234" t="s">
        <v>1</v>
      </c>
      <c r="N461" s="235" t="s">
        <v>42</v>
      </c>
      <c r="O461" s="92"/>
      <c r="P461" s="236">
        <f>O461*H461</f>
        <v>0</v>
      </c>
      <c r="Q461" s="236">
        <v>0</v>
      </c>
      <c r="R461" s="236">
        <f>Q461*H461</f>
        <v>0</v>
      </c>
      <c r="S461" s="236">
        <v>0</v>
      </c>
      <c r="T461" s="237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8" t="s">
        <v>148</v>
      </c>
      <c r="AT461" s="238" t="s">
        <v>155</v>
      </c>
      <c r="AU461" s="238" t="s">
        <v>87</v>
      </c>
      <c r="AY461" s="18" t="s">
        <v>149</v>
      </c>
      <c r="BE461" s="239">
        <f>IF(N461="základní",J461,0)</f>
        <v>0</v>
      </c>
      <c r="BF461" s="239">
        <f>IF(N461="snížená",J461,0)</f>
        <v>0</v>
      </c>
      <c r="BG461" s="239">
        <f>IF(N461="zákl. přenesená",J461,0)</f>
        <v>0</v>
      </c>
      <c r="BH461" s="239">
        <f>IF(N461="sníž. přenesená",J461,0)</f>
        <v>0</v>
      </c>
      <c r="BI461" s="239">
        <f>IF(N461="nulová",J461,0)</f>
        <v>0</v>
      </c>
      <c r="BJ461" s="18" t="s">
        <v>85</v>
      </c>
      <c r="BK461" s="239">
        <f>ROUND(I461*H461,2)</f>
        <v>0</v>
      </c>
      <c r="BL461" s="18" t="s">
        <v>148</v>
      </c>
      <c r="BM461" s="238" t="s">
        <v>790</v>
      </c>
    </row>
    <row r="462" s="2" customFormat="1">
      <c r="A462" s="39"/>
      <c r="B462" s="40"/>
      <c r="C462" s="41"/>
      <c r="D462" s="240" t="s">
        <v>162</v>
      </c>
      <c r="E462" s="41"/>
      <c r="F462" s="241" t="s">
        <v>791</v>
      </c>
      <c r="G462" s="41"/>
      <c r="H462" s="41"/>
      <c r="I462" s="242"/>
      <c r="J462" s="41"/>
      <c r="K462" s="41"/>
      <c r="L462" s="45"/>
      <c r="M462" s="243"/>
      <c r="N462" s="244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162</v>
      </c>
      <c r="AU462" s="18" t="s">
        <v>87</v>
      </c>
    </row>
    <row r="463" s="13" customFormat="1">
      <c r="A463" s="13"/>
      <c r="B463" s="245"/>
      <c r="C463" s="246"/>
      <c r="D463" s="240" t="s">
        <v>163</v>
      </c>
      <c r="E463" s="247" t="s">
        <v>1</v>
      </c>
      <c r="F463" s="248" t="s">
        <v>792</v>
      </c>
      <c r="G463" s="246"/>
      <c r="H463" s="247" t="s">
        <v>1</v>
      </c>
      <c r="I463" s="249"/>
      <c r="J463" s="246"/>
      <c r="K463" s="246"/>
      <c r="L463" s="250"/>
      <c r="M463" s="251"/>
      <c r="N463" s="252"/>
      <c r="O463" s="252"/>
      <c r="P463" s="252"/>
      <c r="Q463" s="252"/>
      <c r="R463" s="252"/>
      <c r="S463" s="252"/>
      <c r="T463" s="25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4" t="s">
        <v>163</v>
      </c>
      <c r="AU463" s="254" t="s">
        <v>87</v>
      </c>
      <c r="AV463" s="13" t="s">
        <v>85</v>
      </c>
      <c r="AW463" s="13" t="s">
        <v>33</v>
      </c>
      <c r="AX463" s="13" t="s">
        <v>77</v>
      </c>
      <c r="AY463" s="254" t="s">
        <v>149</v>
      </c>
    </row>
    <row r="464" s="14" customFormat="1">
      <c r="A464" s="14"/>
      <c r="B464" s="255"/>
      <c r="C464" s="256"/>
      <c r="D464" s="240" t="s">
        <v>163</v>
      </c>
      <c r="E464" s="257" t="s">
        <v>1</v>
      </c>
      <c r="F464" s="258" t="s">
        <v>760</v>
      </c>
      <c r="G464" s="256"/>
      <c r="H464" s="259">
        <v>2272.5</v>
      </c>
      <c r="I464" s="260"/>
      <c r="J464" s="256"/>
      <c r="K464" s="256"/>
      <c r="L464" s="261"/>
      <c r="M464" s="262"/>
      <c r="N464" s="263"/>
      <c r="O464" s="263"/>
      <c r="P464" s="263"/>
      <c r="Q464" s="263"/>
      <c r="R464" s="263"/>
      <c r="S464" s="263"/>
      <c r="T464" s="26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5" t="s">
        <v>163</v>
      </c>
      <c r="AU464" s="265" t="s">
        <v>87</v>
      </c>
      <c r="AV464" s="14" t="s">
        <v>87</v>
      </c>
      <c r="AW464" s="14" t="s">
        <v>33</v>
      </c>
      <c r="AX464" s="14" t="s">
        <v>77</v>
      </c>
      <c r="AY464" s="265" t="s">
        <v>149</v>
      </c>
    </row>
    <row r="465" s="14" customFormat="1">
      <c r="A465" s="14"/>
      <c r="B465" s="255"/>
      <c r="C465" s="256"/>
      <c r="D465" s="240" t="s">
        <v>163</v>
      </c>
      <c r="E465" s="257" t="s">
        <v>1</v>
      </c>
      <c r="F465" s="258" t="s">
        <v>793</v>
      </c>
      <c r="G465" s="256"/>
      <c r="H465" s="259">
        <v>35.200000000000003</v>
      </c>
      <c r="I465" s="260"/>
      <c r="J465" s="256"/>
      <c r="K465" s="256"/>
      <c r="L465" s="261"/>
      <c r="M465" s="262"/>
      <c r="N465" s="263"/>
      <c r="O465" s="263"/>
      <c r="P465" s="263"/>
      <c r="Q465" s="263"/>
      <c r="R465" s="263"/>
      <c r="S465" s="263"/>
      <c r="T465" s="26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5" t="s">
        <v>163</v>
      </c>
      <c r="AU465" s="265" t="s">
        <v>87</v>
      </c>
      <c r="AV465" s="14" t="s">
        <v>87</v>
      </c>
      <c r="AW465" s="14" t="s">
        <v>33</v>
      </c>
      <c r="AX465" s="14" t="s">
        <v>77</v>
      </c>
      <c r="AY465" s="265" t="s">
        <v>149</v>
      </c>
    </row>
    <row r="466" s="15" customFormat="1">
      <c r="A466" s="15"/>
      <c r="B466" s="269"/>
      <c r="C466" s="270"/>
      <c r="D466" s="240" t="s">
        <v>163</v>
      </c>
      <c r="E466" s="271" t="s">
        <v>1</v>
      </c>
      <c r="F466" s="272" t="s">
        <v>319</v>
      </c>
      <c r="G466" s="270"/>
      <c r="H466" s="273">
        <v>2307.6999999999998</v>
      </c>
      <c r="I466" s="274"/>
      <c r="J466" s="270"/>
      <c r="K466" s="270"/>
      <c r="L466" s="275"/>
      <c r="M466" s="276"/>
      <c r="N466" s="277"/>
      <c r="O466" s="277"/>
      <c r="P466" s="277"/>
      <c r="Q466" s="277"/>
      <c r="R466" s="277"/>
      <c r="S466" s="277"/>
      <c r="T466" s="278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79" t="s">
        <v>163</v>
      </c>
      <c r="AU466" s="279" t="s">
        <v>87</v>
      </c>
      <c r="AV466" s="15" t="s">
        <v>148</v>
      </c>
      <c r="AW466" s="15" t="s">
        <v>33</v>
      </c>
      <c r="AX466" s="15" t="s">
        <v>85</v>
      </c>
      <c r="AY466" s="279" t="s">
        <v>149</v>
      </c>
    </row>
    <row r="467" s="2" customFormat="1" ht="16.5" customHeight="1">
      <c r="A467" s="39"/>
      <c r="B467" s="40"/>
      <c r="C467" s="227" t="s">
        <v>794</v>
      </c>
      <c r="D467" s="227" t="s">
        <v>155</v>
      </c>
      <c r="E467" s="228" t="s">
        <v>795</v>
      </c>
      <c r="F467" s="229" t="s">
        <v>796</v>
      </c>
      <c r="G467" s="230" t="s">
        <v>278</v>
      </c>
      <c r="H467" s="231">
        <v>54.600000000000001</v>
      </c>
      <c r="I467" s="232"/>
      <c r="J467" s="233">
        <f>ROUND(I467*H467,2)</f>
        <v>0</v>
      </c>
      <c r="K467" s="229" t="s">
        <v>159</v>
      </c>
      <c r="L467" s="45"/>
      <c r="M467" s="234" t="s">
        <v>1</v>
      </c>
      <c r="N467" s="235" t="s">
        <v>42</v>
      </c>
      <c r="O467" s="92"/>
      <c r="P467" s="236">
        <f>O467*H467</f>
        <v>0</v>
      </c>
      <c r="Q467" s="236">
        <v>0</v>
      </c>
      <c r="R467" s="236">
        <f>Q467*H467</f>
        <v>0</v>
      </c>
      <c r="S467" s="236">
        <v>0</v>
      </c>
      <c r="T467" s="237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8" t="s">
        <v>148</v>
      </c>
      <c r="AT467" s="238" t="s">
        <v>155</v>
      </c>
      <c r="AU467" s="238" t="s">
        <v>87</v>
      </c>
      <c r="AY467" s="18" t="s">
        <v>149</v>
      </c>
      <c r="BE467" s="239">
        <f>IF(N467="základní",J467,0)</f>
        <v>0</v>
      </c>
      <c r="BF467" s="239">
        <f>IF(N467="snížená",J467,0)</f>
        <v>0</v>
      </c>
      <c r="BG467" s="239">
        <f>IF(N467="zákl. přenesená",J467,0)</f>
        <v>0</v>
      </c>
      <c r="BH467" s="239">
        <f>IF(N467="sníž. přenesená",J467,0)</f>
        <v>0</v>
      </c>
      <c r="BI467" s="239">
        <f>IF(N467="nulová",J467,0)</f>
        <v>0</v>
      </c>
      <c r="BJ467" s="18" t="s">
        <v>85</v>
      </c>
      <c r="BK467" s="239">
        <f>ROUND(I467*H467,2)</f>
        <v>0</v>
      </c>
      <c r="BL467" s="18" t="s">
        <v>148</v>
      </c>
      <c r="BM467" s="238" t="s">
        <v>797</v>
      </c>
    </row>
    <row r="468" s="2" customFormat="1">
      <c r="A468" s="39"/>
      <c r="B468" s="40"/>
      <c r="C468" s="41"/>
      <c r="D468" s="240" t="s">
        <v>162</v>
      </c>
      <c r="E468" s="41"/>
      <c r="F468" s="241" t="s">
        <v>798</v>
      </c>
      <c r="G468" s="41"/>
      <c r="H468" s="41"/>
      <c r="I468" s="242"/>
      <c r="J468" s="41"/>
      <c r="K468" s="41"/>
      <c r="L468" s="45"/>
      <c r="M468" s="243"/>
      <c r="N468" s="244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162</v>
      </c>
      <c r="AU468" s="18" t="s">
        <v>87</v>
      </c>
    </row>
    <row r="469" s="13" customFormat="1">
      <c r="A469" s="13"/>
      <c r="B469" s="245"/>
      <c r="C469" s="246"/>
      <c r="D469" s="240" t="s">
        <v>163</v>
      </c>
      <c r="E469" s="247" t="s">
        <v>1</v>
      </c>
      <c r="F469" s="248" t="s">
        <v>799</v>
      </c>
      <c r="G469" s="246"/>
      <c r="H469" s="247" t="s">
        <v>1</v>
      </c>
      <c r="I469" s="249"/>
      <c r="J469" s="246"/>
      <c r="K469" s="246"/>
      <c r="L469" s="250"/>
      <c r="M469" s="251"/>
      <c r="N469" s="252"/>
      <c r="O469" s="252"/>
      <c r="P469" s="252"/>
      <c r="Q469" s="252"/>
      <c r="R469" s="252"/>
      <c r="S469" s="252"/>
      <c r="T469" s="25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4" t="s">
        <v>163</v>
      </c>
      <c r="AU469" s="254" t="s">
        <v>87</v>
      </c>
      <c r="AV469" s="13" t="s">
        <v>85</v>
      </c>
      <c r="AW469" s="13" t="s">
        <v>33</v>
      </c>
      <c r="AX469" s="13" t="s">
        <v>77</v>
      </c>
      <c r="AY469" s="254" t="s">
        <v>149</v>
      </c>
    </row>
    <row r="470" s="14" customFormat="1">
      <c r="A470" s="14"/>
      <c r="B470" s="255"/>
      <c r="C470" s="256"/>
      <c r="D470" s="240" t="s">
        <v>163</v>
      </c>
      <c r="E470" s="257" t="s">
        <v>1</v>
      </c>
      <c r="F470" s="258" t="s">
        <v>800</v>
      </c>
      <c r="G470" s="256"/>
      <c r="H470" s="259">
        <v>54.600000000000001</v>
      </c>
      <c r="I470" s="260"/>
      <c r="J470" s="256"/>
      <c r="K470" s="256"/>
      <c r="L470" s="261"/>
      <c r="M470" s="262"/>
      <c r="N470" s="263"/>
      <c r="O470" s="263"/>
      <c r="P470" s="263"/>
      <c r="Q470" s="263"/>
      <c r="R470" s="263"/>
      <c r="S470" s="263"/>
      <c r="T470" s="26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5" t="s">
        <v>163</v>
      </c>
      <c r="AU470" s="265" t="s">
        <v>87</v>
      </c>
      <c r="AV470" s="14" t="s">
        <v>87</v>
      </c>
      <c r="AW470" s="14" t="s">
        <v>33</v>
      </c>
      <c r="AX470" s="14" t="s">
        <v>85</v>
      </c>
      <c r="AY470" s="265" t="s">
        <v>149</v>
      </c>
    </row>
    <row r="471" s="2" customFormat="1" ht="16.5" customHeight="1">
      <c r="A471" s="39"/>
      <c r="B471" s="40"/>
      <c r="C471" s="227" t="s">
        <v>801</v>
      </c>
      <c r="D471" s="227" t="s">
        <v>155</v>
      </c>
      <c r="E471" s="228" t="s">
        <v>802</v>
      </c>
      <c r="F471" s="229" t="s">
        <v>803</v>
      </c>
      <c r="G471" s="230" t="s">
        <v>278</v>
      </c>
      <c r="H471" s="231">
        <v>212</v>
      </c>
      <c r="I471" s="232"/>
      <c r="J471" s="233">
        <f>ROUND(I471*H471,2)</f>
        <v>0</v>
      </c>
      <c r="K471" s="229" t="s">
        <v>159</v>
      </c>
      <c r="L471" s="45"/>
      <c r="M471" s="234" t="s">
        <v>1</v>
      </c>
      <c r="N471" s="235" t="s">
        <v>42</v>
      </c>
      <c r="O471" s="92"/>
      <c r="P471" s="236">
        <f>O471*H471</f>
        <v>0</v>
      </c>
      <c r="Q471" s="236">
        <v>0.23000000000000001</v>
      </c>
      <c r="R471" s="236">
        <f>Q471*H471</f>
        <v>48.760000000000005</v>
      </c>
      <c r="S471" s="236">
        <v>0</v>
      </c>
      <c r="T471" s="237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8" t="s">
        <v>148</v>
      </c>
      <c r="AT471" s="238" t="s">
        <v>155</v>
      </c>
      <c r="AU471" s="238" t="s">
        <v>87</v>
      </c>
      <c r="AY471" s="18" t="s">
        <v>149</v>
      </c>
      <c r="BE471" s="239">
        <f>IF(N471="základní",J471,0)</f>
        <v>0</v>
      </c>
      <c r="BF471" s="239">
        <f>IF(N471="snížená",J471,0)</f>
        <v>0</v>
      </c>
      <c r="BG471" s="239">
        <f>IF(N471="zákl. přenesená",J471,0)</f>
        <v>0</v>
      </c>
      <c r="BH471" s="239">
        <f>IF(N471="sníž. přenesená",J471,0)</f>
        <v>0</v>
      </c>
      <c r="BI471" s="239">
        <f>IF(N471="nulová",J471,0)</f>
        <v>0</v>
      </c>
      <c r="BJ471" s="18" t="s">
        <v>85</v>
      </c>
      <c r="BK471" s="239">
        <f>ROUND(I471*H471,2)</f>
        <v>0</v>
      </c>
      <c r="BL471" s="18" t="s">
        <v>148</v>
      </c>
      <c r="BM471" s="238" t="s">
        <v>804</v>
      </c>
    </row>
    <row r="472" s="2" customFormat="1">
      <c r="A472" s="39"/>
      <c r="B472" s="40"/>
      <c r="C472" s="41"/>
      <c r="D472" s="240" t="s">
        <v>162</v>
      </c>
      <c r="E472" s="41"/>
      <c r="F472" s="241" t="s">
        <v>805</v>
      </c>
      <c r="G472" s="41"/>
      <c r="H472" s="41"/>
      <c r="I472" s="242"/>
      <c r="J472" s="41"/>
      <c r="K472" s="41"/>
      <c r="L472" s="45"/>
      <c r="M472" s="243"/>
      <c r="N472" s="244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162</v>
      </c>
      <c r="AU472" s="18" t="s">
        <v>87</v>
      </c>
    </row>
    <row r="473" s="14" customFormat="1">
      <c r="A473" s="14"/>
      <c r="B473" s="255"/>
      <c r="C473" s="256"/>
      <c r="D473" s="240" t="s">
        <v>163</v>
      </c>
      <c r="E473" s="257" t="s">
        <v>1</v>
      </c>
      <c r="F473" s="258" t="s">
        <v>806</v>
      </c>
      <c r="G473" s="256"/>
      <c r="H473" s="259">
        <v>212</v>
      </c>
      <c r="I473" s="260"/>
      <c r="J473" s="256"/>
      <c r="K473" s="256"/>
      <c r="L473" s="261"/>
      <c r="M473" s="262"/>
      <c r="N473" s="263"/>
      <c r="O473" s="263"/>
      <c r="P473" s="263"/>
      <c r="Q473" s="263"/>
      <c r="R473" s="263"/>
      <c r="S473" s="263"/>
      <c r="T473" s="26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5" t="s">
        <v>163</v>
      </c>
      <c r="AU473" s="265" t="s">
        <v>87</v>
      </c>
      <c r="AV473" s="14" t="s">
        <v>87</v>
      </c>
      <c r="AW473" s="14" t="s">
        <v>33</v>
      </c>
      <c r="AX473" s="14" t="s">
        <v>85</v>
      </c>
      <c r="AY473" s="265" t="s">
        <v>149</v>
      </c>
    </row>
    <row r="474" s="2" customFormat="1" ht="21.75" customHeight="1">
      <c r="A474" s="39"/>
      <c r="B474" s="40"/>
      <c r="C474" s="227" t="s">
        <v>807</v>
      </c>
      <c r="D474" s="227" t="s">
        <v>155</v>
      </c>
      <c r="E474" s="228" t="s">
        <v>808</v>
      </c>
      <c r="F474" s="229" t="s">
        <v>809</v>
      </c>
      <c r="G474" s="230" t="s">
        <v>278</v>
      </c>
      <c r="H474" s="231">
        <v>6.0999999999999996</v>
      </c>
      <c r="I474" s="232"/>
      <c r="J474" s="233">
        <f>ROUND(I474*H474,2)</f>
        <v>0</v>
      </c>
      <c r="K474" s="229" t="s">
        <v>159</v>
      </c>
      <c r="L474" s="45"/>
      <c r="M474" s="234" t="s">
        <v>1</v>
      </c>
      <c r="N474" s="235" t="s">
        <v>42</v>
      </c>
      <c r="O474" s="92"/>
      <c r="P474" s="236">
        <f>O474*H474</f>
        <v>0</v>
      </c>
      <c r="Q474" s="236">
        <v>0.12966</v>
      </c>
      <c r="R474" s="236">
        <f>Q474*H474</f>
        <v>0.79092599999999991</v>
      </c>
      <c r="S474" s="236">
        <v>0</v>
      </c>
      <c r="T474" s="23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8" t="s">
        <v>148</v>
      </c>
      <c r="AT474" s="238" t="s">
        <v>155</v>
      </c>
      <c r="AU474" s="238" t="s">
        <v>87</v>
      </c>
      <c r="AY474" s="18" t="s">
        <v>149</v>
      </c>
      <c r="BE474" s="239">
        <f>IF(N474="základní",J474,0)</f>
        <v>0</v>
      </c>
      <c r="BF474" s="239">
        <f>IF(N474="snížená",J474,0)</f>
        <v>0</v>
      </c>
      <c r="BG474" s="239">
        <f>IF(N474="zákl. přenesená",J474,0)</f>
        <v>0</v>
      </c>
      <c r="BH474" s="239">
        <f>IF(N474="sníž. přenesená",J474,0)</f>
        <v>0</v>
      </c>
      <c r="BI474" s="239">
        <f>IF(N474="nulová",J474,0)</f>
        <v>0</v>
      </c>
      <c r="BJ474" s="18" t="s">
        <v>85</v>
      </c>
      <c r="BK474" s="239">
        <f>ROUND(I474*H474,2)</f>
        <v>0</v>
      </c>
      <c r="BL474" s="18" t="s">
        <v>148</v>
      </c>
      <c r="BM474" s="238" t="s">
        <v>810</v>
      </c>
    </row>
    <row r="475" s="2" customFormat="1">
      <c r="A475" s="39"/>
      <c r="B475" s="40"/>
      <c r="C475" s="41"/>
      <c r="D475" s="240" t="s">
        <v>162</v>
      </c>
      <c r="E475" s="41"/>
      <c r="F475" s="241" t="s">
        <v>811</v>
      </c>
      <c r="G475" s="41"/>
      <c r="H475" s="41"/>
      <c r="I475" s="242"/>
      <c r="J475" s="41"/>
      <c r="K475" s="41"/>
      <c r="L475" s="45"/>
      <c r="M475" s="243"/>
      <c r="N475" s="244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162</v>
      </c>
      <c r="AU475" s="18" t="s">
        <v>87</v>
      </c>
    </row>
    <row r="476" s="14" customFormat="1">
      <c r="A476" s="14"/>
      <c r="B476" s="255"/>
      <c r="C476" s="256"/>
      <c r="D476" s="240" t="s">
        <v>163</v>
      </c>
      <c r="E476" s="257" t="s">
        <v>1</v>
      </c>
      <c r="F476" s="258" t="s">
        <v>812</v>
      </c>
      <c r="G476" s="256"/>
      <c r="H476" s="259">
        <v>6.0999999999999996</v>
      </c>
      <c r="I476" s="260"/>
      <c r="J476" s="256"/>
      <c r="K476" s="256"/>
      <c r="L476" s="261"/>
      <c r="M476" s="262"/>
      <c r="N476" s="263"/>
      <c r="O476" s="263"/>
      <c r="P476" s="263"/>
      <c r="Q476" s="263"/>
      <c r="R476" s="263"/>
      <c r="S476" s="263"/>
      <c r="T476" s="26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5" t="s">
        <v>163</v>
      </c>
      <c r="AU476" s="265" t="s">
        <v>87</v>
      </c>
      <c r="AV476" s="14" t="s">
        <v>87</v>
      </c>
      <c r="AW476" s="14" t="s">
        <v>33</v>
      </c>
      <c r="AX476" s="14" t="s">
        <v>85</v>
      </c>
      <c r="AY476" s="265" t="s">
        <v>149</v>
      </c>
    </row>
    <row r="477" s="2" customFormat="1" ht="16.5" customHeight="1">
      <c r="A477" s="39"/>
      <c r="B477" s="40"/>
      <c r="C477" s="227" t="s">
        <v>813</v>
      </c>
      <c r="D477" s="227" t="s">
        <v>155</v>
      </c>
      <c r="E477" s="228" t="s">
        <v>814</v>
      </c>
      <c r="F477" s="229" t="s">
        <v>815</v>
      </c>
      <c r="G477" s="230" t="s">
        <v>278</v>
      </c>
      <c r="H477" s="231">
        <v>81.599999999999994</v>
      </c>
      <c r="I477" s="232"/>
      <c r="J477" s="233">
        <f>ROUND(I477*H477,2)</f>
        <v>0</v>
      </c>
      <c r="K477" s="229" t="s">
        <v>159</v>
      </c>
      <c r="L477" s="45"/>
      <c r="M477" s="234" t="s">
        <v>1</v>
      </c>
      <c r="N477" s="235" t="s">
        <v>42</v>
      </c>
      <c r="O477" s="92"/>
      <c r="P477" s="236">
        <f>O477*H477</f>
        <v>0</v>
      </c>
      <c r="Q477" s="236">
        <v>0.34499999999999997</v>
      </c>
      <c r="R477" s="236">
        <f>Q477*H477</f>
        <v>28.151999999999997</v>
      </c>
      <c r="S477" s="236">
        <v>0</v>
      </c>
      <c r="T477" s="237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8" t="s">
        <v>148</v>
      </c>
      <c r="AT477" s="238" t="s">
        <v>155</v>
      </c>
      <c r="AU477" s="238" t="s">
        <v>87</v>
      </c>
      <c r="AY477" s="18" t="s">
        <v>149</v>
      </c>
      <c r="BE477" s="239">
        <f>IF(N477="základní",J477,0)</f>
        <v>0</v>
      </c>
      <c r="BF477" s="239">
        <f>IF(N477="snížená",J477,0)</f>
        <v>0</v>
      </c>
      <c r="BG477" s="239">
        <f>IF(N477="zákl. přenesená",J477,0)</f>
        <v>0</v>
      </c>
      <c r="BH477" s="239">
        <f>IF(N477="sníž. přenesená",J477,0)</f>
        <v>0</v>
      </c>
      <c r="BI477" s="239">
        <f>IF(N477="nulová",J477,0)</f>
        <v>0</v>
      </c>
      <c r="BJ477" s="18" t="s">
        <v>85</v>
      </c>
      <c r="BK477" s="239">
        <f>ROUND(I477*H477,2)</f>
        <v>0</v>
      </c>
      <c r="BL477" s="18" t="s">
        <v>148</v>
      </c>
      <c r="BM477" s="238" t="s">
        <v>816</v>
      </c>
    </row>
    <row r="478" s="2" customFormat="1">
      <c r="A478" s="39"/>
      <c r="B478" s="40"/>
      <c r="C478" s="41"/>
      <c r="D478" s="240" t="s">
        <v>162</v>
      </c>
      <c r="E478" s="41"/>
      <c r="F478" s="241" t="s">
        <v>817</v>
      </c>
      <c r="G478" s="41"/>
      <c r="H478" s="41"/>
      <c r="I478" s="242"/>
      <c r="J478" s="41"/>
      <c r="K478" s="41"/>
      <c r="L478" s="45"/>
      <c r="M478" s="243"/>
      <c r="N478" s="244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162</v>
      </c>
      <c r="AU478" s="18" t="s">
        <v>87</v>
      </c>
    </row>
    <row r="479" s="14" customFormat="1">
      <c r="A479" s="14"/>
      <c r="B479" s="255"/>
      <c r="C479" s="256"/>
      <c r="D479" s="240" t="s">
        <v>163</v>
      </c>
      <c r="E479" s="257" t="s">
        <v>1</v>
      </c>
      <c r="F479" s="258" t="s">
        <v>818</v>
      </c>
      <c r="G479" s="256"/>
      <c r="H479" s="259">
        <v>81.599999999999994</v>
      </c>
      <c r="I479" s="260"/>
      <c r="J479" s="256"/>
      <c r="K479" s="256"/>
      <c r="L479" s="261"/>
      <c r="M479" s="262"/>
      <c r="N479" s="263"/>
      <c r="O479" s="263"/>
      <c r="P479" s="263"/>
      <c r="Q479" s="263"/>
      <c r="R479" s="263"/>
      <c r="S479" s="263"/>
      <c r="T479" s="26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65" t="s">
        <v>163</v>
      </c>
      <c r="AU479" s="265" t="s">
        <v>87</v>
      </c>
      <c r="AV479" s="14" t="s">
        <v>87</v>
      </c>
      <c r="AW479" s="14" t="s">
        <v>33</v>
      </c>
      <c r="AX479" s="14" t="s">
        <v>85</v>
      </c>
      <c r="AY479" s="265" t="s">
        <v>149</v>
      </c>
    </row>
    <row r="480" s="2" customFormat="1" ht="16.5" customHeight="1">
      <c r="A480" s="39"/>
      <c r="B480" s="40"/>
      <c r="C480" s="227" t="s">
        <v>819</v>
      </c>
      <c r="D480" s="227" t="s">
        <v>155</v>
      </c>
      <c r="E480" s="228" t="s">
        <v>820</v>
      </c>
      <c r="F480" s="229" t="s">
        <v>821</v>
      </c>
      <c r="G480" s="230" t="s">
        <v>278</v>
      </c>
      <c r="H480" s="231">
        <v>81.599999999999994</v>
      </c>
      <c r="I480" s="232"/>
      <c r="J480" s="233">
        <f>ROUND(I480*H480,2)</f>
        <v>0</v>
      </c>
      <c r="K480" s="229" t="s">
        <v>159</v>
      </c>
      <c r="L480" s="45"/>
      <c r="M480" s="234" t="s">
        <v>1</v>
      </c>
      <c r="N480" s="235" t="s">
        <v>42</v>
      </c>
      <c r="O480" s="92"/>
      <c r="P480" s="236">
        <f>O480*H480</f>
        <v>0</v>
      </c>
      <c r="Q480" s="236">
        <v>0.46000000000000002</v>
      </c>
      <c r="R480" s="236">
        <f>Q480*H480</f>
        <v>37.536000000000001</v>
      </c>
      <c r="S480" s="236">
        <v>0</v>
      </c>
      <c r="T480" s="237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8" t="s">
        <v>148</v>
      </c>
      <c r="AT480" s="238" t="s">
        <v>155</v>
      </c>
      <c r="AU480" s="238" t="s">
        <v>87</v>
      </c>
      <c r="AY480" s="18" t="s">
        <v>149</v>
      </c>
      <c r="BE480" s="239">
        <f>IF(N480="základní",J480,0)</f>
        <v>0</v>
      </c>
      <c r="BF480" s="239">
        <f>IF(N480="snížená",J480,0)</f>
        <v>0</v>
      </c>
      <c r="BG480" s="239">
        <f>IF(N480="zákl. přenesená",J480,0)</f>
        <v>0</v>
      </c>
      <c r="BH480" s="239">
        <f>IF(N480="sníž. přenesená",J480,0)</f>
        <v>0</v>
      </c>
      <c r="BI480" s="239">
        <f>IF(N480="nulová",J480,0)</f>
        <v>0</v>
      </c>
      <c r="BJ480" s="18" t="s">
        <v>85</v>
      </c>
      <c r="BK480" s="239">
        <f>ROUND(I480*H480,2)</f>
        <v>0</v>
      </c>
      <c r="BL480" s="18" t="s">
        <v>148</v>
      </c>
      <c r="BM480" s="238" t="s">
        <v>822</v>
      </c>
    </row>
    <row r="481" s="2" customFormat="1">
      <c r="A481" s="39"/>
      <c r="B481" s="40"/>
      <c r="C481" s="41"/>
      <c r="D481" s="240" t="s">
        <v>162</v>
      </c>
      <c r="E481" s="41"/>
      <c r="F481" s="241" t="s">
        <v>823</v>
      </c>
      <c r="G481" s="41"/>
      <c r="H481" s="41"/>
      <c r="I481" s="242"/>
      <c r="J481" s="41"/>
      <c r="K481" s="41"/>
      <c r="L481" s="45"/>
      <c r="M481" s="243"/>
      <c r="N481" s="244"/>
      <c r="O481" s="92"/>
      <c r="P481" s="92"/>
      <c r="Q481" s="92"/>
      <c r="R481" s="92"/>
      <c r="S481" s="92"/>
      <c r="T481" s="93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162</v>
      </c>
      <c r="AU481" s="18" t="s">
        <v>87</v>
      </c>
    </row>
    <row r="482" s="14" customFormat="1">
      <c r="A482" s="14"/>
      <c r="B482" s="255"/>
      <c r="C482" s="256"/>
      <c r="D482" s="240" t="s">
        <v>163</v>
      </c>
      <c r="E482" s="257" t="s">
        <v>1</v>
      </c>
      <c r="F482" s="258" t="s">
        <v>824</v>
      </c>
      <c r="G482" s="256"/>
      <c r="H482" s="259">
        <v>81.599999999999994</v>
      </c>
      <c r="I482" s="260"/>
      <c r="J482" s="256"/>
      <c r="K482" s="256"/>
      <c r="L482" s="261"/>
      <c r="M482" s="262"/>
      <c r="N482" s="263"/>
      <c r="O482" s="263"/>
      <c r="P482" s="263"/>
      <c r="Q482" s="263"/>
      <c r="R482" s="263"/>
      <c r="S482" s="263"/>
      <c r="T482" s="26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65" t="s">
        <v>163</v>
      </c>
      <c r="AU482" s="265" t="s">
        <v>87</v>
      </c>
      <c r="AV482" s="14" t="s">
        <v>87</v>
      </c>
      <c r="AW482" s="14" t="s">
        <v>33</v>
      </c>
      <c r="AX482" s="14" t="s">
        <v>85</v>
      </c>
      <c r="AY482" s="265" t="s">
        <v>149</v>
      </c>
    </row>
    <row r="483" s="2" customFormat="1" ht="16.5" customHeight="1">
      <c r="A483" s="39"/>
      <c r="B483" s="40"/>
      <c r="C483" s="227" t="s">
        <v>825</v>
      </c>
      <c r="D483" s="227" t="s">
        <v>155</v>
      </c>
      <c r="E483" s="228" t="s">
        <v>826</v>
      </c>
      <c r="F483" s="229" t="s">
        <v>827</v>
      </c>
      <c r="G483" s="230" t="s">
        <v>278</v>
      </c>
      <c r="H483" s="231">
        <v>2780.5999999999999</v>
      </c>
      <c r="I483" s="232"/>
      <c r="J483" s="233">
        <f>ROUND(I483*H483,2)</f>
        <v>0</v>
      </c>
      <c r="K483" s="229" t="s">
        <v>159</v>
      </c>
      <c r="L483" s="45"/>
      <c r="M483" s="234" t="s">
        <v>1</v>
      </c>
      <c r="N483" s="235" t="s">
        <v>42</v>
      </c>
      <c r="O483" s="92"/>
      <c r="P483" s="236">
        <f>O483*H483</f>
        <v>0</v>
      </c>
      <c r="Q483" s="236">
        <v>0</v>
      </c>
      <c r="R483" s="236">
        <f>Q483*H483</f>
        <v>0</v>
      </c>
      <c r="S483" s="236">
        <v>0</v>
      </c>
      <c r="T483" s="237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8" t="s">
        <v>148</v>
      </c>
      <c r="AT483" s="238" t="s">
        <v>155</v>
      </c>
      <c r="AU483" s="238" t="s">
        <v>87</v>
      </c>
      <c r="AY483" s="18" t="s">
        <v>149</v>
      </c>
      <c r="BE483" s="239">
        <f>IF(N483="základní",J483,0)</f>
        <v>0</v>
      </c>
      <c r="BF483" s="239">
        <f>IF(N483="snížená",J483,0)</f>
        <v>0</v>
      </c>
      <c r="BG483" s="239">
        <f>IF(N483="zákl. přenesená",J483,0)</f>
        <v>0</v>
      </c>
      <c r="BH483" s="239">
        <f>IF(N483="sníž. přenesená",J483,0)</f>
        <v>0</v>
      </c>
      <c r="BI483" s="239">
        <f>IF(N483="nulová",J483,0)</f>
        <v>0</v>
      </c>
      <c r="BJ483" s="18" t="s">
        <v>85</v>
      </c>
      <c r="BK483" s="239">
        <f>ROUND(I483*H483,2)</f>
        <v>0</v>
      </c>
      <c r="BL483" s="18" t="s">
        <v>148</v>
      </c>
      <c r="BM483" s="238" t="s">
        <v>828</v>
      </c>
    </row>
    <row r="484" s="2" customFormat="1">
      <c r="A484" s="39"/>
      <c r="B484" s="40"/>
      <c r="C484" s="41"/>
      <c r="D484" s="240" t="s">
        <v>162</v>
      </c>
      <c r="E484" s="41"/>
      <c r="F484" s="241" t="s">
        <v>829</v>
      </c>
      <c r="G484" s="41"/>
      <c r="H484" s="41"/>
      <c r="I484" s="242"/>
      <c r="J484" s="41"/>
      <c r="K484" s="41"/>
      <c r="L484" s="45"/>
      <c r="M484" s="243"/>
      <c r="N484" s="244"/>
      <c r="O484" s="92"/>
      <c r="P484" s="92"/>
      <c r="Q484" s="92"/>
      <c r="R484" s="92"/>
      <c r="S484" s="92"/>
      <c r="T484" s="93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162</v>
      </c>
      <c r="AU484" s="18" t="s">
        <v>87</v>
      </c>
    </row>
    <row r="485" s="13" customFormat="1">
      <c r="A485" s="13"/>
      <c r="B485" s="245"/>
      <c r="C485" s="246"/>
      <c r="D485" s="240" t="s">
        <v>163</v>
      </c>
      <c r="E485" s="247" t="s">
        <v>1</v>
      </c>
      <c r="F485" s="248" t="s">
        <v>830</v>
      </c>
      <c r="G485" s="246"/>
      <c r="H485" s="247" t="s">
        <v>1</v>
      </c>
      <c r="I485" s="249"/>
      <c r="J485" s="246"/>
      <c r="K485" s="246"/>
      <c r="L485" s="250"/>
      <c r="M485" s="251"/>
      <c r="N485" s="252"/>
      <c r="O485" s="252"/>
      <c r="P485" s="252"/>
      <c r="Q485" s="252"/>
      <c r="R485" s="252"/>
      <c r="S485" s="252"/>
      <c r="T485" s="25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4" t="s">
        <v>163</v>
      </c>
      <c r="AU485" s="254" t="s">
        <v>87</v>
      </c>
      <c r="AV485" s="13" t="s">
        <v>85</v>
      </c>
      <c r="AW485" s="13" t="s">
        <v>33</v>
      </c>
      <c r="AX485" s="13" t="s">
        <v>77</v>
      </c>
      <c r="AY485" s="254" t="s">
        <v>149</v>
      </c>
    </row>
    <row r="486" s="14" customFormat="1">
      <c r="A486" s="14"/>
      <c r="B486" s="255"/>
      <c r="C486" s="256"/>
      <c r="D486" s="240" t="s">
        <v>163</v>
      </c>
      <c r="E486" s="257" t="s">
        <v>1</v>
      </c>
      <c r="F486" s="258" t="s">
        <v>760</v>
      </c>
      <c r="G486" s="256"/>
      <c r="H486" s="259">
        <v>2272.5</v>
      </c>
      <c r="I486" s="260"/>
      <c r="J486" s="256"/>
      <c r="K486" s="256"/>
      <c r="L486" s="261"/>
      <c r="M486" s="262"/>
      <c r="N486" s="263"/>
      <c r="O486" s="263"/>
      <c r="P486" s="263"/>
      <c r="Q486" s="263"/>
      <c r="R486" s="263"/>
      <c r="S486" s="263"/>
      <c r="T486" s="26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5" t="s">
        <v>163</v>
      </c>
      <c r="AU486" s="265" t="s">
        <v>87</v>
      </c>
      <c r="AV486" s="14" t="s">
        <v>87</v>
      </c>
      <c r="AW486" s="14" t="s">
        <v>33</v>
      </c>
      <c r="AX486" s="14" t="s">
        <v>77</v>
      </c>
      <c r="AY486" s="265" t="s">
        <v>149</v>
      </c>
    </row>
    <row r="487" s="14" customFormat="1">
      <c r="A487" s="14"/>
      <c r="B487" s="255"/>
      <c r="C487" s="256"/>
      <c r="D487" s="240" t="s">
        <v>163</v>
      </c>
      <c r="E487" s="257" t="s">
        <v>1</v>
      </c>
      <c r="F487" s="258" t="s">
        <v>831</v>
      </c>
      <c r="G487" s="256"/>
      <c r="H487" s="259">
        <v>81.599999999999994</v>
      </c>
      <c r="I487" s="260"/>
      <c r="J487" s="256"/>
      <c r="K487" s="256"/>
      <c r="L487" s="261"/>
      <c r="M487" s="262"/>
      <c r="N487" s="263"/>
      <c r="O487" s="263"/>
      <c r="P487" s="263"/>
      <c r="Q487" s="263"/>
      <c r="R487" s="263"/>
      <c r="S487" s="263"/>
      <c r="T487" s="26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5" t="s">
        <v>163</v>
      </c>
      <c r="AU487" s="265" t="s">
        <v>87</v>
      </c>
      <c r="AV487" s="14" t="s">
        <v>87</v>
      </c>
      <c r="AW487" s="14" t="s">
        <v>33</v>
      </c>
      <c r="AX487" s="14" t="s">
        <v>77</v>
      </c>
      <c r="AY487" s="265" t="s">
        <v>149</v>
      </c>
    </row>
    <row r="488" s="14" customFormat="1">
      <c r="A488" s="14"/>
      <c r="B488" s="255"/>
      <c r="C488" s="256"/>
      <c r="D488" s="240" t="s">
        <v>163</v>
      </c>
      <c r="E488" s="257" t="s">
        <v>1</v>
      </c>
      <c r="F488" s="258" t="s">
        <v>832</v>
      </c>
      <c r="G488" s="256"/>
      <c r="H488" s="259">
        <v>426.5</v>
      </c>
      <c r="I488" s="260"/>
      <c r="J488" s="256"/>
      <c r="K488" s="256"/>
      <c r="L488" s="261"/>
      <c r="M488" s="262"/>
      <c r="N488" s="263"/>
      <c r="O488" s="263"/>
      <c r="P488" s="263"/>
      <c r="Q488" s="263"/>
      <c r="R488" s="263"/>
      <c r="S488" s="263"/>
      <c r="T488" s="26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5" t="s">
        <v>163</v>
      </c>
      <c r="AU488" s="265" t="s">
        <v>87</v>
      </c>
      <c r="AV488" s="14" t="s">
        <v>87</v>
      </c>
      <c r="AW488" s="14" t="s">
        <v>33</v>
      </c>
      <c r="AX488" s="14" t="s">
        <v>77</v>
      </c>
      <c r="AY488" s="265" t="s">
        <v>149</v>
      </c>
    </row>
    <row r="489" s="15" customFormat="1">
      <c r="A489" s="15"/>
      <c r="B489" s="269"/>
      <c r="C489" s="270"/>
      <c r="D489" s="240" t="s">
        <v>163</v>
      </c>
      <c r="E489" s="271" t="s">
        <v>1</v>
      </c>
      <c r="F489" s="272" t="s">
        <v>319</v>
      </c>
      <c r="G489" s="270"/>
      <c r="H489" s="273">
        <v>2780.5999999999999</v>
      </c>
      <c r="I489" s="274"/>
      <c r="J489" s="270"/>
      <c r="K489" s="270"/>
      <c r="L489" s="275"/>
      <c r="M489" s="276"/>
      <c r="N489" s="277"/>
      <c r="O489" s="277"/>
      <c r="P489" s="277"/>
      <c r="Q489" s="277"/>
      <c r="R489" s="277"/>
      <c r="S489" s="277"/>
      <c r="T489" s="278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79" t="s">
        <v>163</v>
      </c>
      <c r="AU489" s="279" t="s">
        <v>87</v>
      </c>
      <c r="AV489" s="15" t="s">
        <v>148</v>
      </c>
      <c r="AW489" s="15" t="s">
        <v>33</v>
      </c>
      <c r="AX489" s="15" t="s">
        <v>85</v>
      </c>
      <c r="AY489" s="279" t="s">
        <v>149</v>
      </c>
    </row>
    <row r="490" s="2" customFormat="1" ht="16.5" customHeight="1">
      <c r="A490" s="39"/>
      <c r="B490" s="40"/>
      <c r="C490" s="227" t="s">
        <v>833</v>
      </c>
      <c r="D490" s="227" t="s">
        <v>155</v>
      </c>
      <c r="E490" s="228" t="s">
        <v>834</v>
      </c>
      <c r="F490" s="229" t="s">
        <v>835</v>
      </c>
      <c r="G490" s="230" t="s">
        <v>278</v>
      </c>
      <c r="H490" s="231">
        <v>2786.6999999999998</v>
      </c>
      <c r="I490" s="232"/>
      <c r="J490" s="233">
        <f>ROUND(I490*H490,2)</f>
        <v>0</v>
      </c>
      <c r="K490" s="229" t="s">
        <v>159</v>
      </c>
      <c r="L490" s="45"/>
      <c r="M490" s="234" t="s">
        <v>1</v>
      </c>
      <c r="N490" s="235" t="s">
        <v>42</v>
      </c>
      <c r="O490" s="92"/>
      <c r="P490" s="236">
        <f>O490*H490</f>
        <v>0</v>
      </c>
      <c r="Q490" s="236">
        <v>0</v>
      </c>
      <c r="R490" s="236">
        <f>Q490*H490</f>
        <v>0</v>
      </c>
      <c r="S490" s="236">
        <v>0</v>
      </c>
      <c r="T490" s="237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8" t="s">
        <v>148</v>
      </c>
      <c r="AT490" s="238" t="s">
        <v>155</v>
      </c>
      <c r="AU490" s="238" t="s">
        <v>87</v>
      </c>
      <c r="AY490" s="18" t="s">
        <v>149</v>
      </c>
      <c r="BE490" s="239">
        <f>IF(N490="základní",J490,0)</f>
        <v>0</v>
      </c>
      <c r="BF490" s="239">
        <f>IF(N490="snížená",J490,0)</f>
        <v>0</v>
      </c>
      <c r="BG490" s="239">
        <f>IF(N490="zákl. přenesená",J490,0)</f>
        <v>0</v>
      </c>
      <c r="BH490" s="239">
        <f>IF(N490="sníž. přenesená",J490,0)</f>
        <v>0</v>
      </c>
      <c r="BI490" s="239">
        <f>IF(N490="nulová",J490,0)</f>
        <v>0</v>
      </c>
      <c r="BJ490" s="18" t="s">
        <v>85</v>
      </c>
      <c r="BK490" s="239">
        <f>ROUND(I490*H490,2)</f>
        <v>0</v>
      </c>
      <c r="BL490" s="18" t="s">
        <v>148</v>
      </c>
      <c r="BM490" s="238" t="s">
        <v>836</v>
      </c>
    </row>
    <row r="491" s="2" customFormat="1">
      <c r="A491" s="39"/>
      <c r="B491" s="40"/>
      <c r="C491" s="41"/>
      <c r="D491" s="240" t="s">
        <v>162</v>
      </c>
      <c r="E491" s="41"/>
      <c r="F491" s="241" t="s">
        <v>837</v>
      </c>
      <c r="G491" s="41"/>
      <c r="H491" s="41"/>
      <c r="I491" s="242"/>
      <c r="J491" s="41"/>
      <c r="K491" s="41"/>
      <c r="L491" s="45"/>
      <c r="M491" s="243"/>
      <c r="N491" s="244"/>
      <c r="O491" s="92"/>
      <c r="P491" s="92"/>
      <c r="Q491" s="92"/>
      <c r="R491" s="92"/>
      <c r="S491" s="92"/>
      <c r="T491" s="93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162</v>
      </c>
      <c r="AU491" s="18" t="s">
        <v>87</v>
      </c>
    </row>
    <row r="492" s="13" customFormat="1">
      <c r="A492" s="13"/>
      <c r="B492" s="245"/>
      <c r="C492" s="246"/>
      <c r="D492" s="240" t="s">
        <v>163</v>
      </c>
      <c r="E492" s="247" t="s">
        <v>1</v>
      </c>
      <c r="F492" s="248" t="s">
        <v>838</v>
      </c>
      <c r="G492" s="246"/>
      <c r="H492" s="247" t="s">
        <v>1</v>
      </c>
      <c r="I492" s="249"/>
      <c r="J492" s="246"/>
      <c r="K492" s="246"/>
      <c r="L492" s="250"/>
      <c r="M492" s="251"/>
      <c r="N492" s="252"/>
      <c r="O492" s="252"/>
      <c r="P492" s="252"/>
      <c r="Q492" s="252"/>
      <c r="R492" s="252"/>
      <c r="S492" s="252"/>
      <c r="T492" s="25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54" t="s">
        <v>163</v>
      </c>
      <c r="AU492" s="254" t="s">
        <v>87</v>
      </c>
      <c r="AV492" s="13" t="s">
        <v>85</v>
      </c>
      <c r="AW492" s="13" t="s">
        <v>33</v>
      </c>
      <c r="AX492" s="13" t="s">
        <v>77</v>
      </c>
      <c r="AY492" s="254" t="s">
        <v>149</v>
      </c>
    </row>
    <row r="493" s="14" customFormat="1">
      <c r="A493" s="14"/>
      <c r="B493" s="255"/>
      <c r="C493" s="256"/>
      <c r="D493" s="240" t="s">
        <v>163</v>
      </c>
      <c r="E493" s="257" t="s">
        <v>1</v>
      </c>
      <c r="F493" s="258" t="s">
        <v>760</v>
      </c>
      <c r="G493" s="256"/>
      <c r="H493" s="259">
        <v>2272.5</v>
      </c>
      <c r="I493" s="260"/>
      <c r="J493" s="256"/>
      <c r="K493" s="256"/>
      <c r="L493" s="261"/>
      <c r="M493" s="262"/>
      <c r="N493" s="263"/>
      <c r="O493" s="263"/>
      <c r="P493" s="263"/>
      <c r="Q493" s="263"/>
      <c r="R493" s="263"/>
      <c r="S493" s="263"/>
      <c r="T493" s="26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65" t="s">
        <v>163</v>
      </c>
      <c r="AU493" s="265" t="s">
        <v>87</v>
      </c>
      <c r="AV493" s="14" t="s">
        <v>87</v>
      </c>
      <c r="AW493" s="14" t="s">
        <v>33</v>
      </c>
      <c r="AX493" s="14" t="s">
        <v>77</v>
      </c>
      <c r="AY493" s="265" t="s">
        <v>149</v>
      </c>
    </row>
    <row r="494" s="14" customFormat="1">
      <c r="A494" s="14"/>
      <c r="B494" s="255"/>
      <c r="C494" s="256"/>
      <c r="D494" s="240" t="s">
        <v>163</v>
      </c>
      <c r="E494" s="257" t="s">
        <v>1</v>
      </c>
      <c r="F494" s="258" t="s">
        <v>831</v>
      </c>
      <c r="G494" s="256"/>
      <c r="H494" s="259">
        <v>81.599999999999994</v>
      </c>
      <c r="I494" s="260"/>
      <c r="J494" s="256"/>
      <c r="K494" s="256"/>
      <c r="L494" s="261"/>
      <c r="M494" s="262"/>
      <c r="N494" s="263"/>
      <c r="O494" s="263"/>
      <c r="P494" s="263"/>
      <c r="Q494" s="263"/>
      <c r="R494" s="263"/>
      <c r="S494" s="263"/>
      <c r="T494" s="26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5" t="s">
        <v>163</v>
      </c>
      <c r="AU494" s="265" t="s">
        <v>87</v>
      </c>
      <c r="AV494" s="14" t="s">
        <v>87</v>
      </c>
      <c r="AW494" s="14" t="s">
        <v>33</v>
      </c>
      <c r="AX494" s="14" t="s">
        <v>77</v>
      </c>
      <c r="AY494" s="265" t="s">
        <v>149</v>
      </c>
    </row>
    <row r="495" s="14" customFormat="1">
      <c r="A495" s="14"/>
      <c r="B495" s="255"/>
      <c r="C495" s="256"/>
      <c r="D495" s="240" t="s">
        <v>163</v>
      </c>
      <c r="E495" s="257" t="s">
        <v>1</v>
      </c>
      <c r="F495" s="258" t="s">
        <v>832</v>
      </c>
      <c r="G495" s="256"/>
      <c r="H495" s="259">
        <v>426.5</v>
      </c>
      <c r="I495" s="260"/>
      <c r="J495" s="256"/>
      <c r="K495" s="256"/>
      <c r="L495" s="261"/>
      <c r="M495" s="262"/>
      <c r="N495" s="263"/>
      <c r="O495" s="263"/>
      <c r="P495" s="263"/>
      <c r="Q495" s="263"/>
      <c r="R495" s="263"/>
      <c r="S495" s="263"/>
      <c r="T495" s="26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65" t="s">
        <v>163</v>
      </c>
      <c r="AU495" s="265" t="s">
        <v>87</v>
      </c>
      <c r="AV495" s="14" t="s">
        <v>87</v>
      </c>
      <c r="AW495" s="14" t="s">
        <v>33</v>
      </c>
      <c r="AX495" s="14" t="s">
        <v>77</v>
      </c>
      <c r="AY495" s="265" t="s">
        <v>149</v>
      </c>
    </row>
    <row r="496" s="14" customFormat="1">
      <c r="A496" s="14"/>
      <c r="B496" s="255"/>
      <c r="C496" s="256"/>
      <c r="D496" s="240" t="s">
        <v>163</v>
      </c>
      <c r="E496" s="257" t="s">
        <v>1</v>
      </c>
      <c r="F496" s="258" t="s">
        <v>839</v>
      </c>
      <c r="G496" s="256"/>
      <c r="H496" s="259">
        <v>6.0999999999999996</v>
      </c>
      <c r="I496" s="260"/>
      <c r="J496" s="256"/>
      <c r="K496" s="256"/>
      <c r="L496" s="261"/>
      <c r="M496" s="262"/>
      <c r="N496" s="263"/>
      <c r="O496" s="263"/>
      <c r="P496" s="263"/>
      <c r="Q496" s="263"/>
      <c r="R496" s="263"/>
      <c r="S496" s="263"/>
      <c r="T496" s="26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5" t="s">
        <v>163</v>
      </c>
      <c r="AU496" s="265" t="s">
        <v>87</v>
      </c>
      <c r="AV496" s="14" t="s">
        <v>87</v>
      </c>
      <c r="AW496" s="14" t="s">
        <v>33</v>
      </c>
      <c r="AX496" s="14" t="s">
        <v>77</v>
      </c>
      <c r="AY496" s="265" t="s">
        <v>149</v>
      </c>
    </row>
    <row r="497" s="15" customFormat="1">
      <c r="A497" s="15"/>
      <c r="B497" s="269"/>
      <c r="C497" s="270"/>
      <c r="D497" s="240" t="s">
        <v>163</v>
      </c>
      <c r="E497" s="271" t="s">
        <v>1</v>
      </c>
      <c r="F497" s="272" t="s">
        <v>319</v>
      </c>
      <c r="G497" s="270"/>
      <c r="H497" s="273">
        <v>2786.6999999999998</v>
      </c>
      <c r="I497" s="274"/>
      <c r="J497" s="270"/>
      <c r="K497" s="270"/>
      <c r="L497" s="275"/>
      <c r="M497" s="276"/>
      <c r="N497" s="277"/>
      <c r="O497" s="277"/>
      <c r="P497" s="277"/>
      <c r="Q497" s="277"/>
      <c r="R497" s="277"/>
      <c r="S497" s="277"/>
      <c r="T497" s="278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79" t="s">
        <v>163</v>
      </c>
      <c r="AU497" s="279" t="s">
        <v>87</v>
      </c>
      <c r="AV497" s="15" t="s">
        <v>148</v>
      </c>
      <c r="AW497" s="15" t="s">
        <v>33</v>
      </c>
      <c r="AX497" s="15" t="s">
        <v>85</v>
      </c>
      <c r="AY497" s="279" t="s">
        <v>149</v>
      </c>
    </row>
    <row r="498" s="2" customFormat="1" ht="21.75" customHeight="1">
      <c r="A498" s="39"/>
      <c r="B498" s="40"/>
      <c r="C498" s="227" t="s">
        <v>840</v>
      </c>
      <c r="D498" s="227" t="s">
        <v>155</v>
      </c>
      <c r="E498" s="228" t="s">
        <v>841</v>
      </c>
      <c r="F498" s="229" t="s">
        <v>842</v>
      </c>
      <c r="G498" s="230" t="s">
        <v>278</v>
      </c>
      <c r="H498" s="231">
        <v>2780.5999999999999</v>
      </c>
      <c r="I498" s="232"/>
      <c r="J498" s="233">
        <f>ROUND(I498*H498,2)</f>
        <v>0</v>
      </c>
      <c r="K498" s="229" t="s">
        <v>159</v>
      </c>
      <c r="L498" s="45"/>
      <c r="M498" s="234" t="s">
        <v>1</v>
      </c>
      <c r="N498" s="235" t="s">
        <v>42</v>
      </c>
      <c r="O498" s="92"/>
      <c r="P498" s="236">
        <f>O498*H498</f>
        <v>0</v>
      </c>
      <c r="Q498" s="236">
        <v>0</v>
      </c>
      <c r="R498" s="236">
        <f>Q498*H498</f>
        <v>0</v>
      </c>
      <c r="S498" s="236">
        <v>0</v>
      </c>
      <c r="T498" s="237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8" t="s">
        <v>148</v>
      </c>
      <c r="AT498" s="238" t="s">
        <v>155</v>
      </c>
      <c r="AU498" s="238" t="s">
        <v>87</v>
      </c>
      <c r="AY498" s="18" t="s">
        <v>149</v>
      </c>
      <c r="BE498" s="239">
        <f>IF(N498="základní",J498,0)</f>
        <v>0</v>
      </c>
      <c r="BF498" s="239">
        <f>IF(N498="snížená",J498,0)</f>
        <v>0</v>
      </c>
      <c r="BG498" s="239">
        <f>IF(N498="zákl. přenesená",J498,0)</f>
        <v>0</v>
      </c>
      <c r="BH498" s="239">
        <f>IF(N498="sníž. přenesená",J498,0)</f>
        <v>0</v>
      </c>
      <c r="BI498" s="239">
        <f>IF(N498="nulová",J498,0)</f>
        <v>0</v>
      </c>
      <c r="BJ498" s="18" t="s">
        <v>85</v>
      </c>
      <c r="BK498" s="239">
        <f>ROUND(I498*H498,2)</f>
        <v>0</v>
      </c>
      <c r="BL498" s="18" t="s">
        <v>148</v>
      </c>
      <c r="BM498" s="238" t="s">
        <v>843</v>
      </c>
    </row>
    <row r="499" s="2" customFormat="1">
      <c r="A499" s="39"/>
      <c r="B499" s="40"/>
      <c r="C499" s="41"/>
      <c r="D499" s="240" t="s">
        <v>162</v>
      </c>
      <c r="E499" s="41"/>
      <c r="F499" s="241" t="s">
        <v>844</v>
      </c>
      <c r="G499" s="41"/>
      <c r="H499" s="41"/>
      <c r="I499" s="242"/>
      <c r="J499" s="41"/>
      <c r="K499" s="41"/>
      <c r="L499" s="45"/>
      <c r="M499" s="243"/>
      <c r="N499" s="244"/>
      <c r="O499" s="92"/>
      <c r="P499" s="92"/>
      <c r="Q499" s="92"/>
      <c r="R499" s="92"/>
      <c r="S499" s="92"/>
      <c r="T499" s="93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162</v>
      </c>
      <c r="AU499" s="18" t="s">
        <v>87</v>
      </c>
    </row>
    <row r="500" s="13" customFormat="1">
      <c r="A500" s="13"/>
      <c r="B500" s="245"/>
      <c r="C500" s="246"/>
      <c r="D500" s="240" t="s">
        <v>163</v>
      </c>
      <c r="E500" s="247" t="s">
        <v>1</v>
      </c>
      <c r="F500" s="248" t="s">
        <v>845</v>
      </c>
      <c r="G500" s="246"/>
      <c r="H500" s="247" t="s">
        <v>1</v>
      </c>
      <c r="I500" s="249"/>
      <c r="J500" s="246"/>
      <c r="K500" s="246"/>
      <c r="L500" s="250"/>
      <c r="M500" s="251"/>
      <c r="N500" s="252"/>
      <c r="O500" s="252"/>
      <c r="P500" s="252"/>
      <c r="Q500" s="252"/>
      <c r="R500" s="252"/>
      <c r="S500" s="252"/>
      <c r="T500" s="25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4" t="s">
        <v>163</v>
      </c>
      <c r="AU500" s="254" t="s">
        <v>87</v>
      </c>
      <c r="AV500" s="13" t="s">
        <v>85</v>
      </c>
      <c r="AW500" s="13" t="s">
        <v>33</v>
      </c>
      <c r="AX500" s="13" t="s">
        <v>77</v>
      </c>
      <c r="AY500" s="254" t="s">
        <v>149</v>
      </c>
    </row>
    <row r="501" s="14" customFormat="1">
      <c r="A501" s="14"/>
      <c r="B501" s="255"/>
      <c r="C501" s="256"/>
      <c r="D501" s="240" t="s">
        <v>163</v>
      </c>
      <c r="E501" s="257" t="s">
        <v>1</v>
      </c>
      <c r="F501" s="258" t="s">
        <v>760</v>
      </c>
      <c r="G501" s="256"/>
      <c r="H501" s="259">
        <v>2272.5</v>
      </c>
      <c r="I501" s="260"/>
      <c r="J501" s="256"/>
      <c r="K501" s="256"/>
      <c r="L501" s="261"/>
      <c r="M501" s="262"/>
      <c r="N501" s="263"/>
      <c r="O501" s="263"/>
      <c r="P501" s="263"/>
      <c r="Q501" s="263"/>
      <c r="R501" s="263"/>
      <c r="S501" s="263"/>
      <c r="T501" s="26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5" t="s">
        <v>163</v>
      </c>
      <c r="AU501" s="265" t="s">
        <v>87</v>
      </c>
      <c r="AV501" s="14" t="s">
        <v>87</v>
      </c>
      <c r="AW501" s="14" t="s">
        <v>33</v>
      </c>
      <c r="AX501" s="14" t="s">
        <v>77</v>
      </c>
      <c r="AY501" s="265" t="s">
        <v>149</v>
      </c>
    </row>
    <row r="502" s="14" customFormat="1">
      <c r="A502" s="14"/>
      <c r="B502" s="255"/>
      <c r="C502" s="256"/>
      <c r="D502" s="240" t="s">
        <v>163</v>
      </c>
      <c r="E502" s="257" t="s">
        <v>1</v>
      </c>
      <c r="F502" s="258" t="s">
        <v>831</v>
      </c>
      <c r="G502" s="256"/>
      <c r="H502" s="259">
        <v>81.599999999999994</v>
      </c>
      <c r="I502" s="260"/>
      <c r="J502" s="256"/>
      <c r="K502" s="256"/>
      <c r="L502" s="261"/>
      <c r="M502" s="262"/>
      <c r="N502" s="263"/>
      <c r="O502" s="263"/>
      <c r="P502" s="263"/>
      <c r="Q502" s="263"/>
      <c r="R502" s="263"/>
      <c r="S502" s="263"/>
      <c r="T502" s="26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5" t="s">
        <v>163</v>
      </c>
      <c r="AU502" s="265" t="s">
        <v>87</v>
      </c>
      <c r="AV502" s="14" t="s">
        <v>87</v>
      </c>
      <c r="AW502" s="14" t="s">
        <v>33</v>
      </c>
      <c r="AX502" s="14" t="s">
        <v>77</v>
      </c>
      <c r="AY502" s="265" t="s">
        <v>149</v>
      </c>
    </row>
    <row r="503" s="14" customFormat="1">
      <c r="A503" s="14"/>
      <c r="B503" s="255"/>
      <c r="C503" s="256"/>
      <c r="D503" s="240" t="s">
        <v>163</v>
      </c>
      <c r="E503" s="257" t="s">
        <v>1</v>
      </c>
      <c r="F503" s="258" t="s">
        <v>832</v>
      </c>
      <c r="G503" s="256"/>
      <c r="H503" s="259">
        <v>426.5</v>
      </c>
      <c r="I503" s="260"/>
      <c r="J503" s="256"/>
      <c r="K503" s="256"/>
      <c r="L503" s="261"/>
      <c r="M503" s="262"/>
      <c r="N503" s="263"/>
      <c r="O503" s="263"/>
      <c r="P503" s="263"/>
      <c r="Q503" s="263"/>
      <c r="R503" s="263"/>
      <c r="S503" s="263"/>
      <c r="T503" s="26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5" t="s">
        <v>163</v>
      </c>
      <c r="AU503" s="265" t="s">
        <v>87</v>
      </c>
      <c r="AV503" s="14" t="s">
        <v>87</v>
      </c>
      <c r="AW503" s="14" t="s">
        <v>33</v>
      </c>
      <c r="AX503" s="14" t="s">
        <v>77</v>
      </c>
      <c r="AY503" s="265" t="s">
        <v>149</v>
      </c>
    </row>
    <row r="504" s="15" customFormat="1">
      <c r="A504" s="15"/>
      <c r="B504" s="269"/>
      <c r="C504" s="270"/>
      <c r="D504" s="240" t="s">
        <v>163</v>
      </c>
      <c r="E504" s="271" t="s">
        <v>1</v>
      </c>
      <c r="F504" s="272" t="s">
        <v>319</v>
      </c>
      <c r="G504" s="270"/>
      <c r="H504" s="273">
        <v>2780.5999999999999</v>
      </c>
      <c r="I504" s="274"/>
      <c r="J504" s="270"/>
      <c r="K504" s="270"/>
      <c r="L504" s="275"/>
      <c r="M504" s="276"/>
      <c r="N504" s="277"/>
      <c r="O504" s="277"/>
      <c r="P504" s="277"/>
      <c r="Q504" s="277"/>
      <c r="R504" s="277"/>
      <c r="S504" s="277"/>
      <c r="T504" s="278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79" t="s">
        <v>163</v>
      </c>
      <c r="AU504" s="279" t="s">
        <v>87</v>
      </c>
      <c r="AV504" s="15" t="s">
        <v>148</v>
      </c>
      <c r="AW504" s="15" t="s">
        <v>33</v>
      </c>
      <c r="AX504" s="15" t="s">
        <v>85</v>
      </c>
      <c r="AY504" s="279" t="s">
        <v>149</v>
      </c>
    </row>
    <row r="505" s="2" customFormat="1" ht="16.5" customHeight="1">
      <c r="A505" s="39"/>
      <c r="B505" s="40"/>
      <c r="C505" s="227" t="s">
        <v>846</v>
      </c>
      <c r="D505" s="227" t="s">
        <v>155</v>
      </c>
      <c r="E505" s="228" t="s">
        <v>847</v>
      </c>
      <c r="F505" s="229" t="s">
        <v>848</v>
      </c>
      <c r="G505" s="230" t="s">
        <v>278</v>
      </c>
      <c r="H505" s="231">
        <v>725.29999999999995</v>
      </c>
      <c r="I505" s="232"/>
      <c r="J505" s="233">
        <f>ROUND(I505*H505,2)</f>
        <v>0</v>
      </c>
      <c r="K505" s="229" t="s">
        <v>159</v>
      </c>
      <c r="L505" s="45"/>
      <c r="M505" s="234" t="s">
        <v>1</v>
      </c>
      <c r="N505" s="235" t="s">
        <v>42</v>
      </c>
      <c r="O505" s="92"/>
      <c r="P505" s="236">
        <f>O505*H505</f>
        <v>0</v>
      </c>
      <c r="Q505" s="236">
        <v>0.090620000000000006</v>
      </c>
      <c r="R505" s="236">
        <f>Q505*H505</f>
        <v>65.726686000000001</v>
      </c>
      <c r="S505" s="236">
        <v>0</v>
      </c>
      <c r="T505" s="237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8" t="s">
        <v>148</v>
      </c>
      <c r="AT505" s="238" t="s">
        <v>155</v>
      </c>
      <c r="AU505" s="238" t="s">
        <v>87</v>
      </c>
      <c r="AY505" s="18" t="s">
        <v>149</v>
      </c>
      <c r="BE505" s="239">
        <f>IF(N505="základní",J505,0)</f>
        <v>0</v>
      </c>
      <c r="BF505" s="239">
        <f>IF(N505="snížená",J505,0)</f>
        <v>0</v>
      </c>
      <c r="BG505" s="239">
        <f>IF(N505="zákl. přenesená",J505,0)</f>
        <v>0</v>
      </c>
      <c r="BH505" s="239">
        <f>IF(N505="sníž. přenesená",J505,0)</f>
        <v>0</v>
      </c>
      <c r="BI505" s="239">
        <f>IF(N505="nulová",J505,0)</f>
        <v>0</v>
      </c>
      <c r="BJ505" s="18" t="s">
        <v>85</v>
      </c>
      <c r="BK505" s="239">
        <f>ROUND(I505*H505,2)</f>
        <v>0</v>
      </c>
      <c r="BL505" s="18" t="s">
        <v>148</v>
      </c>
      <c r="BM505" s="238" t="s">
        <v>849</v>
      </c>
    </row>
    <row r="506" s="2" customFormat="1">
      <c r="A506" s="39"/>
      <c r="B506" s="40"/>
      <c r="C506" s="41"/>
      <c r="D506" s="240" t="s">
        <v>162</v>
      </c>
      <c r="E506" s="41"/>
      <c r="F506" s="241" t="s">
        <v>850</v>
      </c>
      <c r="G506" s="41"/>
      <c r="H506" s="41"/>
      <c r="I506" s="242"/>
      <c r="J506" s="41"/>
      <c r="K506" s="41"/>
      <c r="L506" s="45"/>
      <c r="M506" s="243"/>
      <c r="N506" s="244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162</v>
      </c>
      <c r="AU506" s="18" t="s">
        <v>87</v>
      </c>
    </row>
    <row r="507" s="14" customFormat="1">
      <c r="A507" s="14"/>
      <c r="B507" s="255"/>
      <c r="C507" s="256"/>
      <c r="D507" s="240" t="s">
        <v>163</v>
      </c>
      <c r="E507" s="257" t="s">
        <v>1</v>
      </c>
      <c r="F507" s="258" t="s">
        <v>851</v>
      </c>
      <c r="G507" s="256"/>
      <c r="H507" s="259">
        <v>725.29999999999995</v>
      </c>
      <c r="I507" s="260"/>
      <c r="J507" s="256"/>
      <c r="K507" s="256"/>
      <c r="L507" s="261"/>
      <c r="M507" s="262"/>
      <c r="N507" s="263"/>
      <c r="O507" s="263"/>
      <c r="P507" s="263"/>
      <c r="Q507" s="263"/>
      <c r="R507" s="263"/>
      <c r="S507" s="263"/>
      <c r="T507" s="26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5" t="s">
        <v>163</v>
      </c>
      <c r="AU507" s="265" t="s">
        <v>87</v>
      </c>
      <c r="AV507" s="14" t="s">
        <v>87</v>
      </c>
      <c r="AW507" s="14" t="s">
        <v>33</v>
      </c>
      <c r="AX507" s="14" t="s">
        <v>85</v>
      </c>
      <c r="AY507" s="265" t="s">
        <v>149</v>
      </c>
    </row>
    <row r="508" s="2" customFormat="1" ht="16.5" customHeight="1">
      <c r="A508" s="39"/>
      <c r="B508" s="40"/>
      <c r="C508" s="280" t="s">
        <v>852</v>
      </c>
      <c r="D508" s="280" t="s">
        <v>553</v>
      </c>
      <c r="E508" s="281" t="s">
        <v>853</v>
      </c>
      <c r="F508" s="282" t="s">
        <v>854</v>
      </c>
      <c r="G508" s="283" t="s">
        <v>278</v>
      </c>
      <c r="H508" s="284">
        <v>705.38400000000001</v>
      </c>
      <c r="I508" s="285"/>
      <c r="J508" s="286">
        <f>ROUND(I508*H508,2)</f>
        <v>0</v>
      </c>
      <c r="K508" s="282" t="s">
        <v>159</v>
      </c>
      <c r="L508" s="287"/>
      <c r="M508" s="288" t="s">
        <v>1</v>
      </c>
      <c r="N508" s="289" t="s">
        <v>42</v>
      </c>
      <c r="O508" s="92"/>
      <c r="P508" s="236">
        <f>O508*H508</f>
        <v>0</v>
      </c>
      <c r="Q508" s="236">
        <v>0.17599999999999999</v>
      </c>
      <c r="R508" s="236">
        <f>Q508*H508</f>
        <v>124.147584</v>
      </c>
      <c r="S508" s="236">
        <v>0</v>
      </c>
      <c r="T508" s="237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8" t="s">
        <v>197</v>
      </c>
      <c r="AT508" s="238" t="s">
        <v>553</v>
      </c>
      <c r="AU508" s="238" t="s">
        <v>87</v>
      </c>
      <c r="AY508" s="18" t="s">
        <v>149</v>
      </c>
      <c r="BE508" s="239">
        <f>IF(N508="základní",J508,0)</f>
        <v>0</v>
      </c>
      <c r="BF508" s="239">
        <f>IF(N508="snížená",J508,0)</f>
        <v>0</v>
      </c>
      <c r="BG508" s="239">
        <f>IF(N508="zákl. přenesená",J508,0)</f>
        <v>0</v>
      </c>
      <c r="BH508" s="239">
        <f>IF(N508="sníž. přenesená",J508,0)</f>
        <v>0</v>
      </c>
      <c r="BI508" s="239">
        <f>IF(N508="nulová",J508,0)</f>
        <v>0</v>
      </c>
      <c r="BJ508" s="18" t="s">
        <v>85</v>
      </c>
      <c r="BK508" s="239">
        <f>ROUND(I508*H508,2)</f>
        <v>0</v>
      </c>
      <c r="BL508" s="18" t="s">
        <v>148</v>
      </c>
      <c r="BM508" s="238" t="s">
        <v>855</v>
      </c>
    </row>
    <row r="509" s="2" customFormat="1">
      <c r="A509" s="39"/>
      <c r="B509" s="40"/>
      <c r="C509" s="41"/>
      <c r="D509" s="240" t="s">
        <v>162</v>
      </c>
      <c r="E509" s="41"/>
      <c r="F509" s="241" t="s">
        <v>854</v>
      </c>
      <c r="G509" s="41"/>
      <c r="H509" s="41"/>
      <c r="I509" s="242"/>
      <c r="J509" s="41"/>
      <c r="K509" s="41"/>
      <c r="L509" s="45"/>
      <c r="M509" s="243"/>
      <c r="N509" s="244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162</v>
      </c>
      <c r="AU509" s="18" t="s">
        <v>87</v>
      </c>
    </row>
    <row r="510" s="14" customFormat="1">
      <c r="A510" s="14"/>
      <c r="B510" s="255"/>
      <c r="C510" s="256"/>
      <c r="D510" s="240" t="s">
        <v>163</v>
      </c>
      <c r="E510" s="257" t="s">
        <v>1</v>
      </c>
      <c r="F510" s="258" t="s">
        <v>856</v>
      </c>
      <c r="G510" s="256"/>
      <c r="H510" s="259">
        <v>725.29999999999995</v>
      </c>
      <c r="I510" s="260"/>
      <c r="J510" s="256"/>
      <c r="K510" s="256"/>
      <c r="L510" s="261"/>
      <c r="M510" s="262"/>
      <c r="N510" s="263"/>
      <c r="O510" s="263"/>
      <c r="P510" s="263"/>
      <c r="Q510" s="263"/>
      <c r="R510" s="263"/>
      <c r="S510" s="263"/>
      <c r="T510" s="26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65" t="s">
        <v>163</v>
      </c>
      <c r="AU510" s="265" t="s">
        <v>87</v>
      </c>
      <c r="AV510" s="14" t="s">
        <v>87</v>
      </c>
      <c r="AW510" s="14" t="s">
        <v>33</v>
      </c>
      <c r="AX510" s="14" t="s">
        <v>77</v>
      </c>
      <c r="AY510" s="265" t="s">
        <v>149</v>
      </c>
    </row>
    <row r="511" s="14" customFormat="1">
      <c r="A511" s="14"/>
      <c r="B511" s="255"/>
      <c r="C511" s="256"/>
      <c r="D511" s="240" t="s">
        <v>163</v>
      </c>
      <c r="E511" s="257" t="s">
        <v>1</v>
      </c>
      <c r="F511" s="258" t="s">
        <v>857</v>
      </c>
      <c r="G511" s="256"/>
      <c r="H511" s="259">
        <v>-26.899999999999999</v>
      </c>
      <c r="I511" s="260"/>
      <c r="J511" s="256"/>
      <c r="K511" s="256"/>
      <c r="L511" s="261"/>
      <c r="M511" s="262"/>
      <c r="N511" s="263"/>
      <c r="O511" s="263"/>
      <c r="P511" s="263"/>
      <c r="Q511" s="263"/>
      <c r="R511" s="263"/>
      <c r="S511" s="263"/>
      <c r="T511" s="26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5" t="s">
        <v>163</v>
      </c>
      <c r="AU511" s="265" t="s">
        <v>87</v>
      </c>
      <c r="AV511" s="14" t="s">
        <v>87</v>
      </c>
      <c r="AW511" s="14" t="s">
        <v>33</v>
      </c>
      <c r="AX511" s="14" t="s">
        <v>77</v>
      </c>
      <c r="AY511" s="265" t="s">
        <v>149</v>
      </c>
    </row>
    <row r="512" s="15" customFormat="1">
      <c r="A512" s="15"/>
      <c r="B512" s="269"/>
      <c r="C512" s="270"/>
      <c r="D512" s="240" t="s">
        <v>163</v>
      </c>
      <c r="E512" s="271" t="s">
        <v>1</v>
      </c>
      <c r="F512" s="272" t="s">
        <v>319</v>
      </c>
      <c r="G512" s="270"/>
      <c r="H512" s="273">
        <v>698.39999999999998</v>
      </c>
      <c r="I512" s="274"/>
      <c r="J512" s="270"/>
      <c r="K512" s="270"/>
      <c r="L512" s="275"/>
      <c r="M512" s="276"/>
      <c r="N512" s="277"/>
      <c r="O512" s="277"/>
      <c r="P512" s="277"/>
      <c r="Q512" s="277"/>
      <c r="R512" s="277"/>
      <c r="S512" s="277"/>
      <c r="T512" s="278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79" t="s">
        <v>163</v>
      </c>
      <c r="AU512" s="279" t="s">
        <v>87</v>
      </c>
      <c r="AV512" s="15" t="s">
        <v>148</v>
      </c>
      <c r="AW512" s="15" t="s">
        <v>33</v>
      </c>
      <c r="AX512" s="15" t="s">
        <v>85</v>
      </c>
      <c r="AY512" s="279" t="s">
        <v>149</v>
      </c>
    </row>
    <row r="513" s="14" customFormat="1">
      <c r="A513" s="14"/>
      <c r="B513" s="255"/>
      <c r="C513" s="256"/>
      <c r="D513" s="240" t="s">
        <v>163</v>
      </c>
      <c r="E513" s="256"/>
      <c r="F513" s="258" t="s">
        <v>858</v>
      </c>
      <c r="G513" s="256"/>
      <c r="H513" s="259">
        <v>705.38400000000001</v>
      </c>
      <c r="I513" s="260"/>
      <c r="J513" s="256"/>
      <c r="K513" s="256"/>
      <c r="L513" s="261"/>
      <c r="M513" s="262"/>
      <c r="N513" s="263"/>
      <c r="O513" s="263"/>
      <c r="P513" s="263"/>
      <c r="Q513" s="263"/>
      <c r="R513" s="263"/>
      <c r="S513" s="263"/>
      <c r="T513" s="26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5" t="s">
        <v>163</v>
      </c>
      <c r="AU513" s="265" t="s">
        <v>87</v>
      </c>
      <c r="AV513" s="14" t="s">
        <v>87</v>
      </c>
      <c r="AW513" s="14" t="s">
        <v>4</v>
      </c>
      <c r="AX513" s="14" t="s">
        <v>85</v>
      </c>
      <c r="AY513" s="265" t="s">
        <v>149</v>
      </c>
    </row>
    <row r="514" s="2" customFormat="1" ht="16.5" customHeight="1">
      <c r="A514" s="39"/>
      <c r="B514" s="40"/>
      <c r="C514" s="280" t="s">
        <v>859</v>
      </c>
      <c r="D514" s="280" t="s">
        <v>553</v>
      </c>
      <c r="E514" s="281" t="s">
        <v>860</v>
      </c>
      <c r="F514" s="282" t="s">
        <v>861</v>
      </c>
      <c r="G514" s="283" t="s">
        <v>278</v>
      </c>
      <c r="H514" s="284">
        <v>27.707000000000001</v>
      </c>
      <c r="I514" s="285"/>
      <c r="J514" s="286">
        <f>ROUND(I514*H514,2)</f>
        <v>0</v>
      </c>
      <c r="K514" s="282" t="s">
        <v>159</v>
      </c>
      <c r="L514" s="287"/>
      <c r="M514" s="288" t="s">
        <v>1</v>
      </c>
      <c r="N514" s="289" t="s">
        <v>42</v>
      </c>
      <c r="O514" s="92"/>
      <c r="P514" s="236">
        <f>O514*H514</f>
        <v>0</v>
      </c>
      <c r="Q514" s="236">
        <v>0.17499999999999999</v>
      </c>
      <c r="R514" s="236">
        <f>Q514*H514</f>
        <v>4.848725</v>
      </c>
      <c r="S514" s="236">
        <v>0</v>
      </c>
      <c r="T514" s="237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8" t="s">
        <v>197</v>
      </c>
      <c r="AT514" s="238" t="s">
        <v>553</v>
      </c>
      <c r="AU514" s="238" t="s">
        <v>87</v>
      </c>
      <c r="AY514" s="18" t="s">
        <v>149</v>
      </c>
      <c r="BE514" s="239">
        <f>IF(N514="základní",J514,0)</f>
        <v>0</v>
      </c>
      <c r="BF514" s="239">
        <f>IF(N514="snížená",J514,0)</f>
        <v>0</v>
      </c>
      <c r="BG514" s="239">
        <f>IF(N514="zákl. přenesená",J514,0)</f>
        <v>0</v>
      </c>
      <c r="BH514" s="239">
        <f>IF(N514="sníž. přenesená",J514,0)</f>
        <v>0</v>
      </c>
      <c r="BI514" s="239">
        <f>IF(N514="nulová",J514,0)</f>
        <v>0</v>
      </c>
      <c r="BJ514" s="18" t="s">
        <v>85</v>
      </c>
      <c r="BK514" s="239">
        <f>ROUND(I514*H514,2)</f>
        <v>0</v>
      </c>
      <c r="BL514" s="18" t="s">
        <v>148</v>
      </c>
      <c r="BM514" s="238" t="s">
        <v>862</v>
      </c>
    </row>
    <row r="515" s="2" customFormat="1">
      <c r="A515" s="39"/>
      <c r="B515" s="40"/>
      <c r="C515" s="41"/>
      <c r="D515" s="240" t="s">
        <v>162</v>
      </c>
      <c r="E515" s="41"/>
      <c r="F515" s="241" t="s">
        <v>861</v>
      </c>
      <c r="G515" s="41"/>
      <c r="H515" s="41"/>
      <c r="I515" s="242"/>
      <c r="J515" s="41"/>
      <c r="K515" s="41"/>
      <c r="L515" s="45"/>
      <c r="M515" s="243"/>
      <c r="N515" s="244"/>
      <c r="O515" s="92"/>
      <c r="P515" s="92"/>
      <c r="Q515" s="92"/>
      <c r="R515" s="92"/>
      <c r="S515" s="92"/>
      <c r="T515" s="93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162</v>
      </c>
      <c r="AU515" s="18" t="s">
        <v>87</v>
      </c>
    </row>
    <row r="516" s="14" customFormat="1">
      <c r="A516" s="14"/>
      <c r="B516" s="255"/>
      <c r="C516" s="256"/>
      <c r="D516" s="240" t="s">
        <v>163</v>
      </c>
      <c r="E516" s="257" t="s">
        <v>1</v>
      </c>
      <c r="F516" s="258" t="s">
        <v>863</v>
      </c>
      <c r="G516" s="256"/>
      <c r="H516" s="259">
        <v>26.899999999999999</v>
      </c>
      <c r="I516" s="260"/>
      <c r="J516" s="256"/>
      <c r="K516" s="256"/>
      <c r="L516" s="261"/>
      <c r="M516" s="262"/>
      <c r="N516" s="263"/>
      <c r="O516" s="263"/>
      <c r="P516" s="263"/>
      <c r="Q516" s="263"/>
      <c r="R516" s="263"/>
      <c r="S516" s="263"/>
      <c r="T516" s="26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5" t="s">
        <v>163</v>
      </c>
      <c r="AU516" s="265" t="s">
        <v>87</v>
      </c>
      <c r="AV516" s="14" t="s">
        <v>87</v>
      </c>
      <c r="AW516" s="14" t="s">
        <v>33</v>
      </c>
      <c r="AX516" s="14" t="s">
        <v>85</v>
      </c>
      <c r="AY516" s="265" t="s">
        <v>149</v>
      </c>
    </row>
    <row r="517" s="14" customFormat="1">
      <c r="A517" s="14"/>
      <c r="B517" s="255"/>
      <c r="C517" s="256"/>
      <c r="D517" s="240" t="s">
        <v>163</v>
      </c>
      <c r="E517" s="256"/>
      <c r="F517" s="258" t="s">
        <v>864</v>
      </c>
      <c r="G517" s="256"/>
      <c r="H517" s="259">
        <v>27.707000000000001</v>
      </c>
      <c r="I517" s="260"/>
      <c r="J517" s="256"/>
      <c r="K517" s="256"/>
      <c r="L517" s="261"/>
      <c r="M517" s="262"/>
      <c r="N517" s="263"/>
      <c r="O517" s="263"/>
      <c r="P517" s="263"/>
      <c r="Q517" s="263"/>
      <c r="R517" s="263"/>
      <c r="S517" s="263"/>
      <c r="T517" s="26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5" t="s">
        <v>163</v>
      </c>
      <c r="AU517" s="265" t="s">
        <v>87</v>
      </c>
      <c r="AV517" s="14" t="s">
        <v>87</v>
      </c>
      <c r="AW517" s="14" t="s">
        <v>4</v>
      </c>
      <c r="AX517" s="14" t="s">
        <v>85</v>
      </c>
      <c r="AY517" s="265" t="s">
        <v>149</v>
      </c>
    </row>
    <row r="518" s="2" customFormat="1" ht="21.75" customHeight="1">
      <c r="A518" s="39"/>
      <c r="B518" s="40"/>
      <c r="C518" s="227" t="s">
        <v>865</v>
      </c>
      <c r="D518" s="227" t="s">
        <v>155</v>
      </c>
      <c r="E518" s="228" t="s">
        <v>866</v>
      </c>
      <c r="F518" s="229" t="s">
        <v>867</v>
      </c>
      <c r="G518" s="230" t="s">
        <v>278</v>
      </c>
      <c r="H518" s="231">
        <v>55.100000000000001</v>
      </c>
      <c r="I518" s="232"/>
      <c r="J518" s="233">
        <f>ROUND(I518*H518,2)</f>
        <v>0</v>
      </c>
      <c r="K518" s="229" t="s">
        <v>159</v>
      </c>
      <c r="L518" s="45"/>
      <c r="M518" s="234" t="s">
        <v>1</v>
      </c>
      <c r="N518" s="235" t="s">
        <v>42</v>
      </c>
      <c r="O518" s="92"/>
      <c r="P518" s="236">
        <f>O518*H518</f>
        <v>0</v>
      </c>
      <c r="Q518" s="236">
        <v>0.11162</v>
      </c>
      <c r="R518" s="236">
        <f>Q518*H518</f>
        <v>6.1502619999999997</v>
      </c>
      <c r="S518" s="236">
        <v>0</v>
      </c>
      <c r="T518" s="237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8" t="s">
        <v>148</v>
      </c>
      <c r="AT518" s="238" t="s">
        <v>155</v>
      </c>
      <c r="AU518" s="238" t="s">
        <v>87</v>
      </c>
      <c r="AY518" s="18" t="s">
        <v>149</v>
      </c>
      <c r="BE518" s="239">
        <f>IF(N518="základní",J518,0)</f>
        <v>0</v>
      </c>
      <c r="BF518" s="239">
        <f>IF(N518="snížená",J518,0)</f>
        <v>0</v>
      </c>
      <c r="BG518" s="239">
        <f>IF(N518="zákl. přenesená",J518,0)</f>
        <v>0</v>
      </c>
      <c r="BH518" s="239">
        <f>IF(N518="sníž. přenesená",J518,0)</f>
        <v>0</v>
      </c>
      <c r="BI518" s="239">
        <f>IF(N518="nulová",J518,0)</f>
        <v>0</v>
      </c>
      <c r="BJ518" s="18" t="s">
        <v>85</v>
      </c>
      <c r="BK518" s="239">
        <f>ROUND(I518*H518,2)</f>
        <v>0</v>
      </c>
      <c r="BL518" s="18" t="s">
        <v>148</v>
      </c>
      <c r="BM518" s="238" t="s">
        <v>868</v>
      </c>
    </row>
    <row r="519" s="2" customFormat="1">
      <c r="A519" s="39"/>
      <c r="B519" s="40"/>
      <c r="C519" s="41"/>
      <c r="D519" s="240" t="s">
        <v>162</v>
      </c>
      <c r="E519" s="41"/>
      <c r="F519" s="241" t="s">
        <v>869</v>
      </c>
      <c r="G519" s="41"/>
      <c r="H519" s="41"/>
      <c r="I519" s="242"/>
      <c r="J519" s="41"/>
      <c r="K519" s="41"/>
      <c r="L519" s="45"/>
      <c r="M519" s="243"/>
      <c r="N519" s="244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162</v>
      </c>
      <c r="AU519" s="18" t="s">
        <v>87</v>
      </c>
    </row>
    <row r="520" s="14" customFormat="1">
      <c r="A520" s="14"/>
      <c r="B520" s="255"/>
      <c r="C520" s="256"/>
      <c r="D520" s="240" t="s">
        <v>163</v>
      </c>
      <c r="E520" s="257" t="s">
        <v>1</v>
      </c>
      <c r="F520" s="258" t="s">
        <v>870</v>
      </c>
      <c r="G520" s="256"/>
      <c r="H520" s="259">
        <v>54.600000000000001</v>
      </c>
      <c r="I520" s="260"/>
      <c r="J520" s="256"/>
      <c r="K520" s="256"/>
      <c r="L520" s="261"/>
      <c r="M520" s="262"/>
      <c r="N520" s="263"/>
      <c r="O520" s="263"/>
      <c r="P520" s="263"/>
      <c r="Q520" s="263"/>
      <c r="R520" s="263"/>
      <c r="S520" s="263"/>
      <c r="T520" s="26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65" t="s">
        <v>163</v>
      </c>
      <c r="AU520" s="265" t="s">
        <v>87</v>
      </c>
      <c r="AV520" s="14" t="s">
        <v>87</v>
      </c>
      <c r="AW520" s="14" t="s">
        <v>33</v>
      </c>
      <c r="AX520" s="14" t="s">
        <v>77</v>
      </c>
      <c r="AY520" s="265" t="s">
        <v>149</v>
      </c>
    </row>
    <row r="521" s="14" customFormat="1">
      <c r="A521" s="14"/>
      <c r="B521" s="255"/>
      <c r="C521" s="256"/>
      <c r="D521" s="240" t="s">
        <v>163</v>
      </c>
      <c r="E521" s="257" t="s">
        <v>1</v>
      </c>
      <c r="F521" s="258" t="s">
        <v>871</v>
      </c>
      <c r="G521" s="256"/>
      <c r="H521" s="259">
        <v>0.5</v>
      </c>
      <c r="I521" s="260"/>
      <c r="J521" s="256"/>
      <c r="K521" s="256"/>
      <c r="L521" s="261"/>
      <c r="M521" s="262"/>
      <c r="N521" s="263"/>
      <c r="O521" s="263"/>
      <c r="P521" s="263"/>
      <c r="Q521" s="263"/>
      <c r="R521" s="263"/>
      <c r="S521" s="263"/>
      <c r="T521" s="26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5" t="s">
        <v>163</v>
      </c>
      <c r="AU521" s="265" t="s">
        <v>87</v>
      </c>
      <c r="AV521" s="14" t="s">
        <v>87</v>
      </c>
      <c r="AW521" s="14" t="s">
        <v>33</v>
      </c>
      <c r="AX521" s="14" t="s">
        <v>77</v>
      </c>
      <c r="AY521" s="265" t="s">
        <v>149</v>
      </c>
    </row>
    <row r="522" s="15" customFormat="1">
      <c r="A522" s="15"/>
      <c r="B522" s="269"/>
      <c r="C522" s="270"/>
      <c r="D522" s="240" t="s">
        <v>163</v>
      </c>
      <c r="E522" s="271" t="s">
        <v>1</v>
      </c>
      <c r="F522" s="272" t="s">
        <v>319</v>
      </c>
      <c r="G522" s="270"/>
      <c r="H522" s="273">
        <v>55.100000000000001</v>
      </c>
      <c r="I522" s="274"/>
      <c r="J522" s="270"/>
      <c r="K522" s="270"/>
      <c r="L522" s="275"/>
      <c r="M522" s="276"/>
      <c r="N522" s="277"/>
      <c r="O522" s="277"/>
      <c r="P522" s="277"/>
      <c r="Q522" s="277"/>
      <c r="R522" s="277"/>
      <c r="S522" s="277"/>
      <c r="T522" s="278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79" t="s">
        <v>163</v>
      </c>
      <c r="AU522" s="279" t="s">
        <v>87</v>
      </c>
      <c r="AV522" s="15" t="s">
        <v>148</v>
      </c>
      <c r="AW522" s="15" t="s">
        <v>33</v>
      </c>
      <c r="AX522" s="15" t="s">
        <v>85</v>
      </c>
      <c r="AY522" s="279" t="s">
        <v>149</v>
      </c>
    </row>
    <row r="523" s="2" customFormat="1" ht="16.5" customHeight="1">
      <c r="A523" s="39"/>
      <c r="B523" s="40"/>
      <c r="C523" s="280" t="s">
        <v>872</v>
      </c>
      <c r="D523" s="280" t="s">
        <v>553</v>
      </c>
      <c r="E523" s="281" t="s">
        <v>853</v>
      </c>
      <c r="F523" s="282" t="s">
        <v>854</v>
      </c>
      <c r="G523" s="283" t="s">
        <v>278</v>
      </c>
      <c r="H523" s="284">
        <v>56.238</v>
      </c>
      <c r="I523" s="285"/>
      <c r="J523" s="286">
        <f>ROUND(I523*H523,2)</f>
        <v>0</v>
      </c>
      <c r="K523" s="282" t="s">
        <v>159</v>
      </c>
      <c r="L523" s="287"/>
      <c r="M523" s="288" t="s">
        <v>1</v>
      </c>
      <c r="N523" s="289" t="s">
        <v>42</v>
      </c>
      <c r="O523" s="92"/>
      <c r="P523" s="236">
        <f>O523*H523</f>
        <v>0</v>
      </c>
      <c r="Q523" s="236">
        <v>0.17599999999999999</v>
      </c>
      <c r="R523" s="236">
        <f>Q523*H523</f>
        <v>9.897888</v>
      </c>
      <c r="S523" s="236">
        <v>0</v>
      </c>
      <c r="T523" s="237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8" t="s">
        <v>197</v>
      </c>
      <c r="AT523" s="238" t="s">
        <v>553</v>
      </c>
      <c r="AU523" s="238" t="s">
        <v>87</v>
      </c>
      <c r="AY523" s="18" t="s">
        <v>149</v>
      </c>
      <c r="BE523" s="239">
        <f>IF(N523="základní",J523,0)</f>
        <v>0</v>
      </c>
      <c r="BF523" s="239">
        <f>IF(N523="snížená",J523,0)</f>
        <v>0</v>
      </c>
      <c r="BG523" s="239">
        <f>IF(N523="zákl. přenesená",J523,0)</f>
        <v>0</v>
      </c>
      <c r="BH523" s="239">
        <f>IF(N523="sníž. přenesená",J523,0)</f>
        <v>0</v>
      </c>
      <c r="BI523" s="239">
        <f>IF(N523="nulová",J523,0)</f>
        <v>0</v>
      </c>
      <c r="BJ523" s="18" t="s">
        <v>85</v>
      </c>
      <c r="BK523" s="239">
        <f>ROUND(I523*H523,2)</f>
        <v>0</v>
      </c>
      <c r="BL523" s="18" t="s">
        <v>148</v>
      </c>
      <c r="BM523" s="238" t="s">
        <v>873</v>
      </c>
    </row>
    <row r="524" s="2" customFormat="1">
      <c r="A524" s="39"/>
      <c r="B524" s="40"/>
      <c r="C524" s="41"/>
      <c r="D524" s="240" t="s">
        <v>162</v>
      </c>
      <c r="E524" s="41"/>
      <c r="F524" s="241" t="s">
        <v>854</v>
      </c>
      <c r="G524" s="41"/>
      <c r="H524" s="41"/>
      <c r="I524" s="242"/>
      <c r="J524" s="41"/>
      <c r="K524" s="41"/>
      <c r="L524" s="45"/>
      <c r="M524" s="243"/>
      <c r="N524" s="244"/>
      <c r="O524" s="92"/>
      <c r="P524" s="92"/>
      <c r="Q524" s="92"/>
      <c r="R524" s="92"/>
      <c r="S524" s="92"/>
      <c r="T524" s="93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162</v>
      </c>
      <c r="AU524" s="18" t="s">
        <v>87</v>
      </c>
    </row>
    <row r="525" s="14" customFormat="1">
      <c r="A525" s="14"/>
      <c r="B525" s="255"/>
      <c r="C525" s="256"/>
      <c r="D525" s="240" t="s">
        <v>163</v>
      </c>
      <c r="E525" s="257" t="s">
        <v>1</v>
      </c>
      <c r="F525" s="258" t="s">
        <v>874</v>
      </c>
      <c r="G525" s="256"/>
      <c r="H525" s="259">
        <v>54.600000000000001</v>
      </c>
      <c r="I525" s="260"/>
      <c r="J525" s="256"/>
      <c r="K525" s="256"/>
      <c r="L525" s="261"/>
      <c r="M525" s="262"/>
      <c r="N525" s="263"/>
      <c r="O525" s="263"/>
      <c r="P525" s="263"/>
      <c r="Q525" s="263"/>
      <c r="R525" s="263"/>
      <c r="S525" s="263"/>
      <c r="T525" s="26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65" t="s">
        <v>163</v>
      </c>
      <c r="AU525" s="265" t="s">
        <v>87</v>
      </c>
      <c r="AV525" s="14" t="s">
        <v>87</v>
      </c>
      <c r="AW525" s="14" t="s">
        <v>33</v>
      </c>
      <c r="AX525" s="14" t="s">
        <v>85</v>
      </c>
      <c r="AY525" s="265" t="s">
        <v>149</v>
      </c>
    </row>
    <row r="526" s="14" customFormat="1">
      <c r="A526" s="14"/>
      <c r="B526" s="255"/>
      <c r="C526" s="256"/>
      <c r="D526" s="240" t="s">
        <v>163</v>
      </c>
      <c r="E526" s="256"/>
      <c r="F526" s="258" t="s">
        <v>875</v>
      </c>
      <c r="G526" s="256"/>
      <c r="H526" s="259">
        <v>56.238</v>
      </c>
      <c r="I526" s="260"/>
      <c r="J526" s="256"/>
      <c r="K526" s="256"/>
      <c r="L526" s="261"/>
      <c r="M526" s="262"/>
      <c r="N526" s="263"/>
      <c r="O526" s="263"/>
      <c r="P526" s="263"/>
      <c r="Q526" s="263"/>
      <c r="R526" s="263"/>
      <c r="S526" s="263"/>
      <c r="T526" s="26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65" t="s">
        <v>163</v>
      </c>
      <c r="AU526" s="265" t="s">
        <v>87</v>
      </c>
      <c r="AV526" s="14" t="s">
        <v>87</v>
      </c>
      <c r="AW526" s="14" t="s">
        <v>4</v>
      </c>
      <c r="AX526" s="14" t="s">
        <v>85</v>
      </c>
      <c r="AY526" s="265" t="s">
        <v>149</v>
      </c>
    </row>
    <row r="527" s="2" customFormat="1" ht="16.5" customHeight="1">
      <c r="A527" s="39"/>
      <c r="B527" s="40"/>
      <c r="C527" s="227" t="s">
        <v>876</v>
      </c>
      <c r="D527" s="227" t="s">
        <v>155</v>
      </c>
      <c r="E527" s="228" t="s">
        <v>877</v>
      </c>
      <c r="F527" s="229" t="s">
        <v>878</v>
      </c>
      <c r="G527" s="230" t="s">
        <v>278</v>
      </c>
      <c r="H527" s="231">
        <v>41.100000000000001</v>
      </c>
      <c r="I527" s="232"/>
      <c r="J527" s="233">
        <f>ROUND(I527*H527,2)</f>
        <v>0</v>
      </c>
      <c r="K527" s="229" t="s">
        <v>159</v>
      </c>
      <c r="L527" s="45"/>
      <c r="M527" s="234" t="s">
        <v>1</v>
      </c>
      <c r="N527" s="235" t="s">
        <v>42</v>
      </c>
      <c r="O527" s="92"/>
      <c r="P527" s="236">
        <f>O527*H527</f>
        <v>0</v>
      </c>
      <c r="Q527" s="236">
        <v>0.16700000000000001</v>
      </c>
      <c r="R527" s="236">
        <f>Q527*H527</f>
        <v>6.8637000000000006</v>
      </c>
      <c r="S527" s="236">
        <v>0</v>
      </c>
      <c r="T527" s="237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8" t="s">
        <v>148</v>
      </c>
      <c r="AT527" s="238" t="s">
        <v>155</v>
      </c>
      <c r="AU527" s="238" t="s">
        <v>87</v>
      </c>
      <c r="AY527" s="18" t="s">
        <v>149</v>
      </c>
      <c r="BE527" s="239">
        <f>IF(N527="základní",J527,0)</f>
        <v>0</v>
      </c>
      <c r="BF527" s="239">
        <f>IF(N527="snížená",J527,0)</f>
        <v>0</v>
      </c>
      <c r="BG527" s="239">
        <f>IF(N527="zákl. přenesená",J527,0)</f>
        <v>0</v>
      </c>
      <c r="BH527" s="239">
        <f>IF(N527="sníž. přenesená",J527,0)</f>
        <v>0</v>
      </c>
      <c r="BI527" s="239">
        <f>IF(N527="nulová",J527,0)</f>
        <v>0</v>
      </c>
      <c r="BJ527" s="18" t="s">
        <v>85</v>
      </c>
      <c r="BK527" s="239">
        <f>ROUND(I527*H527,2)</f>
        <v>0</v>
      </c>
      <c r="BL527" s="18" t="s">
        <v>148</v>
      </c>
      <c r="BM527" s="238" t="s">
        <v>879</v>
      </c>
    </row>
    <row r="528" s="2" customFormat="1">
      <c r="A528" s="39"/>
      <c r="B528" s="40"/>
      <c r="C528" s="41"/>
      <c r="D528" s="240" t="s">
        <v>162</v>
      </c>
      <c r="E528" s="41"/>
      <c r="F528" s="241" t="s">
        <v>880</v>
      </c>
      <c r="G528" s="41"/>
      <c r="H528" s="41"/>
      <c r="I528" s="242"/>
      <c r="J528" s="41"/>
      <c r="K528" s="41"/>
      <c r="L528" s="45"/>
      <c r="M528" s="243"/>
      <c r="N528" s="244"/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162</v>
      </c>
      <c r="AU528" s="18" t="s">
        <v>87</v>
      </c>
    </row>
    <row r="529" s="14" customFormat="1">
      <c r="A529" s="14"/>
      <c r="B529" s="255"/>
      <c r="C529" s="256"/>
      <c r="D529" s="240" t="s">
        <v>163</v>
      </c>
      <c r="E529" s="257" t="s">
        <v>1</v>
      </c>
      <c r="F529" s="258" t="s">
        <v>881</v>
      </c>
      <c r="G529" s="256"/>
      <c r="H529" s="259">
        <v>41.100000000000001</v>
      </c>
      <c r="I529" s="260"/>
      <c r="J529" s="256"/>
      <c r="K529" s="256"/>
      <c r="L529" s="261"/>
      <c r="M529" s="262"/>
      <c r="N529" s="263"/>
      <c r="O529" s="263"/>
      <c r="P529" s="263"/>
      <c r="Q529" s="263"/>
      <c r="R529" s="263"/>
      <c r="S529" s="263"/>
      <c r="T529" s="264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65" t="s">
        <v>163</v>
      </c>
      <c r="AU529" s="265" t="s">
        <v>87</v>
      </c>
      <c r="AV529" s="14" t="s">
        <v>87</v>
      </c>
      <c r="AW529" s="14" t="s">
        <v>33</v>
      </c>
      <c r="AX529" s="14" t="s">
        <v>85</v>
      </c>
      <c r="AY529" s="265" t="s">
        <v>149</v>
      </c>
    </row>
    <row r="530" s="13" customFormat="1">
      <c r="A530" s="13"/>
      <c r="B530" s="245"/>
      <c r="C530" s="246"/>
      <c r="D530" s="240" t="s">
        <v>163</v>
      </c>
      <c r="E530" s="247" t="s">
        <v>1</v>
      </c>
      <c r="F530" s="248" t="s">
        <v>882</v>
      </c>
      <c r="G530" s="246"/>
      <c r="H530" s="247" t="s">
        <v>1</v>
      </c>
      <c r="I530" s="249"/>
      <c r="J530" s="246"/>
      <c r="K530" s="246"/>
      <c r="L530" s="250"/>
      <c r="M530" s="251"/>
      <c r="N530" s="252"/>
      <c r="O530" s="252"/>
      <c r="P530" s="252"/>
      <c r="Q530" s="252"/>
      <c r="R530" s="252"/>
      <c r="S530" s="252"/>
      <c r="T530" s="25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4" t="s">
        <v>163</v>
      </c>
      <c r="AU530" s="254" t="s">
        <v>87</v>
      </c>
      <c r="AV530" s="13" t="s">
        <v>85</v>
      </c>
      <c r="AW530" s="13" t="s">
        <v>33</v>
      </c>
      <c r="AX530" s="13" t="s">
        <v>77</v>
      </c>
      <c r="AY530" s="254" t="s">
        <v>149</v>
      </c>
    </row>
    <row r="531" s="12" customFormat="1" ht="22.8" customHeight="1">
      <c r="A531" s="12"/>
      <c r="B531" s="211"/>
      <c r="C531" s="212"/>
      <c r="D531" s="213" t="s">
        <v>76</v>
      </c>
      <c r="E531" s="225" t="s">
        <v>188</v>
      </c>
      <c r="F531" s="225" t="s">
        <v>883</v>
      </c>
      <c r="G531" s="212"/>
      <c r="H531" s="212"/>
      <c r="I531" s="215"/>
      <c r="J531" s="226">
        <f>BK531</f>
        <v>0</v>
      </c>
      <c r="K531" s="212"/>
      <c r="L531" s="217"/>
      <c r="M531" s="218"/>
      <c r="N531" s="219"/>
      <c r="O531" s="219"/>
      <c r="P531" s="220">
        <f>SUM(P532:P534)</f>
        <v>0</v>
      </c>
      <c r="Q531" s="219"/>
      <c r="R531" s="220">
        <f>SUM(R532:R534)</f>
        <v>0</v>
      </c>
      <c r="S531" s="219"/>
      <c r="T531" s="221">
        <f>SUM(T532:T534)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22" t="s">
        <v>85</v>
      </c>
      <c r="AT531" s="223" t="s">
        <v>76</v>
      </c>
      <c r="AU531" s="223" t="s">
        <v>85</v>
      </c>
      <c r="AY531" s="222" t="s">
        <v>149</v>
      </c>
      <c r="BK531" s="224">
        <f>SUM(BK532:BK534)</f>
        <v>0</v>
      </c>
    </row>
    <row r="532" s="2" customFormat="1" ht="16.5" customHeight="1">
      <c r="A532" s="39"/>
      <c r="B532" s="40"/>
      <c r="C532" s="227" t="s">
        <v>884</v>
      </c>
      <c r="D532" s="227" t="s">
        <v>155</v>
      </c>
      <c r="E532" s="228" t="s">
        <v>885</v>
      </c>
      <c r="F532" s="229" t="s">
        <v>886</v>
      </c>
      <c r="G532" s="230" t="s">
        <v>278</v>
      </c>
      <c r="H532" s="231">
        <v>2</v>
      </c>
      <c r="I532" s="232"/>
      <c r="J532" s="233">
        <f>ROUND(I532*H532,2)</f>
        <v>0</v>
      </c>
      <c r="K532" s="229" t="s">
        <v>159</v>
      </c>
      <c r="L532" s="45"/>
      <c r="M532" s="234" t="s">
        <v>1</v>
      </c>
      <c r="N532" s="235" t="s">
        <v>42</v>
      </c>
      <c r="O532" s="92"/>
      <c r="P532" s="236">
        <f>O532*H532</f>
        <v>0</v>
      </c>
      <c r="Q532" s="236">
        <v>0</v>
      </c>
      <c r="R532" s="236">
        <f>Q532*H532</f>
        <v>0</v>
      </c>
      <c r="S532" s="236">
        <v>0</v>
      </c>
      <c r="T532" s="237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8" t="s">
        <v>148</v>
      </c>
      <c r="AT532" s="238" t="s">
        <v>155</v>
      </c>
      <c r="AU532" s="238" t="s">
        <v>87</v>
      </c>
      <c r="AY532" s="18" t="s">
        <v>149</v>
      </c>
      <c r="BE532" s="239">
        <f>IF(N532="základní",J532,0)</f>
        <v>0</v>
      </c>
      <c r="BF532" s="239">
        <f>IF(N532="snížená",J532,0)</f>
        <v>0</v>
      </c>
      <c r="BG532" s="239">
        <f>IF(N532="zákl. přenesená",J532,0)</f>
        <v>0</v>
      </c>
      <c r="BH532" s="239">
        <f>IF(N532="sníž. přenesená",J532,0)</f>
        <v>0</v>
      </c>
      <c r="BI532" s="239">
        <f>IF(N532="nulová",J532,0)</f>
        <v>0</v>
      </c>
      <c r="BJ532" s="18" t="s">
        <v>85</v>
      </c>
      <c r="BK532" s="239">
        <f>ROUND(I532*H532,2)</f>
        <v>0</v>
      </c>
      <c r="BL532" s="18" t="s">
        <v>148</v>
      </c>
      <c r="BM532" s="238" t="s">
        <v>887</v>
      </c>
    </row>
    <row r="533" s="2" customFormat="1">
      <c r="A533" s="39"/>
      <c r="B533" s="40"/>
      <c r="C533" s="41"/>
      <c r="D533" s="240" t="s">
        <v>162</v>
      </c>
      <c r="E533" s="41"/>
      <c r="F533" s="241" t="s">
        <v>886</v>
      </c>
      <c r="G533" s="41"/>
      <c r="H533" s="41"/>
      <c r="I533" s="242"/>
      <c r="J533" s="41"/>
      <c r="K533" s="41"/>
      <c r="L533" s="45"/>
      <c r="M533" s="243"/>
      <c r="N533" s="244"/>
      <c r="O533" s="92"/>
      <c r="P533" s="92"/>
      <c r="Q533" s="92"/>
      <c r="R533" s="92"/>
      <c r="S533" s="92"/>
      <c r="T533" s="93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162</v>
      </c>
      <c r="AU533" s="18" t="s">
        <v>87</v>
      </c>
    </row>
    <row r="534" s="14" customFormat="1">
      <c r="A534" s="14"/>
      <c r="B534" s="255"/>
      <c r="C534" s="256"/>
      <c r="D534" s="240" t="s">
        <v>163</v>
      </c>
      <c r="E534" s="257" t="s">
        <v>1</v>
      </c>
      <c r="F534" s="258" t="s">
        <v>888</v>
      </c>
      <c r="G534" s="256"/>
      <c r="H534" s="259">
        <v>2</v>
      </c>
      <c r="I534" s="260"/>
      <c r="J534" s="256"/>
      <c r="K534" s="256"/>
      <c r="L534" s="261"/>
      <c r="M534" s="262"/>
      <c r="N534" s="263"/>
      <c r="O534" s="263"/>
      <c r="P534" s="263"/>
      <c r="Q534" s="263"/>
      <c r="R534" s="263"/>
      <c r="S534" s="263"/>
      <c r="T534" s="264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65" t="s">
        <v>163</v>
      </c>
      <c r="AU534" s="265" t="s">
        <v>87</v>
      </c>
      <c r="AV534" s="14" t="s">
        <v>87</v>
      </c>
      <c r="AW534" s="14" t="s">
        <v>33</v>
      </c>
      <c r="AX534" s="14" t="s">
        <v>85</v>
      </c>
      <c r="AY534" s="265" t="s">
        <v>149</v>
      </c>
    </row>
    <row r="535" s="12" customFormat="1" ht="22.8" customHeight="1">
      <c r="A535" s="12"/>
      <c r="B535" s="211"/>
      <c r="C535" s="212"/>
      <c r="D535" s="213" t="s">
        <v>76</v>
      </c>
      <c r="E535" s="225" t="s">
        <v>197</v>
      </c>
      <c r="F535" s="225" t="s">
        <v>889</v>
      </c>
      <c r="G535" s="212"/>
      <c r="H535" s="212"/>
      <c r="I535" s="215"/>
      <c r="J535" s="226">
        <f>BK535</f>
        <v>0</v>
      </c>
      <c r="K535" s="212"/>
      <c r="L535" s="217"/>
      <c r="M535" s="218"/>
      <c r="N535" s="219"/>
      <c r="O535" s="219"/>
      <c r="P535" s="220">
        <f>SUM(P536:P609)</f>
        <v>0</v>
      </c>
      <c r="Q535" s="219"/>
      <c r="R535" s="220">
        <f>SUM(R536:R609)</f>
        <v>6.3240799999999995</v>
      </c>
      <c r="S535" s="219"/>
      <c r="T535" s="221">
        <f>SUM(T536:T609)</f>
        <v>13.549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22" t="s">
        <v>85</v>
      </c>
      <c r="AT535" s="223" t="s">
        <v>76</v>
      </c>
      <c r="AU535" s="223" t="s">
        <v>85</v>
      </c>
      <c r="AY535" s="222" t="s">
        <v>149</v>
      </c>
      <c r="BK535" s="224">
        <f>SUM(BK536:BK609)</f>
        <v>0</v>
      </c>
    </row>
    <row r="536" s="2" customFormat="1" ht="16.5" customHeight="1">
      <c r="A536" s="39"/>
      <c r="B536" s="40"/>
      <c r="C536" s="227" t="s">
        <v>890</v>
      </c>
      <c r="D536" s="227" t="s">
        <v>155</v>
      </c>
      <c r="E536" s="228" t="s">
        <v>891</v>
      </c>
      <c r="F536" s="229" t="s">
        <v>892</v>
      </c>
      <c r="G536" s="230" t="s">
        <v>411</v>
      </c>
      <c r="H536" s="231">
        <v>38.299999999999997</v>
      </c>
      <c r="I536" s="232"/>
      <c r="J536" s="233">
        <f>ROUND(I536*H536,2)</f>
        <v>0</v>
      </c>
      <c r="K536" s="229" t="s">
        <v>159</v>
      </c>
      <c r="L536" s="45"/>
      <c r="M536" s="234" t="s">
        <v>1</v>
      </c>
      <c r="N536" s="235" t="s">
        <v>42</v>
      </c>
      <c r="O536" s="92"/>
      <c r="P536" s="236">
        <f>O536*H536</f>
        <v>0</v>
      </c>
      <c r="Q536" s="236">
        <v>0</v>
      </c>
      <c r="R536" s="236">
        <f>Q536*H536</f>
        <v>0</v>
      </c>
      <c r="S536" s="236">
        <v>0.32000000000000001</v>
      </c>
      <c r="T536" s="237">
        <f>S536*H536</f>
        <v>12.256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8" t="s">
        <v>148</v>
      </c>
      <c r="AT536" s="238" t="s">
        <v>155</v>
      </c>
      <c r="AU536" s="238" t="s">
        <v>87</v>
      </c>
      <c r="AY536" s="18" t="s">
        <v>149</v>
      </c>
      <c r="BE536" s="239">
        <f>IF(N536="základní",J536,0)</f>
        <v>0</v>
      </c>
      <c r="BF536" s="239">
        <f>IF(N536="snížená",J536,0)</f>
        <v>0</v>
      </c>
      <c r="BG536" s="239">
        <f>IF(N536="zákl. přenesená",J536,0)</f>
        <v>0</v>
      </c>
      <c r="BH536" s="239">
        <f>IF(N536="sníž. přenesená",J536,0)</f>
        <v>0</v>
      </c>
      <c r="BI536" s="239">
        <f>IF(N536="nulová",J536,0)</f>
        <v>0</v>
      </c>
      <c r="BJ536" s="18" t="s">
        <v>85</v>
      </c>
      <c r="BK536" s="239">
        <f>ROUND(I536*H536,2)</f>
        <v>0</v>
      </c>
      <c r="BL536" s="18" t="s">
        <v>148</v>
      </c>
      <c r="BM536" s="238" t="s">
        <v>893</v>
      </c>
    </row>
    <row r="537" s="2" customFormat="1">
      <c r="A537" s="39"/>
      <c r="B537" s="40"/>
      <c r="C537" s="41"/>
      <c r="D537" s="240" t="s">
        <v>162</v>
      </c>
      <c r="E537" s="41"/>
      <c r="F537" s="241" t="s">
        <v>894</v>
      </c>
      <c r="G537" s="41"/>
      <c r="H537" s="41"/>
      <c r="I537" s="242"/>
      <c r="J537" s="41"/>
      <c r="K537" s="41"/>
      <c r="L537" s="45"/>
      <c r="M537" s="243"/>
      <c r="N537" s="244"/>
      <c r="O537" s="92"/>
      <c r="P537" s="92"/>
      <c r="Q537" s="92"/>
      <c r="R537" s="92"/>
      <c r="S537" s="92"/>
      <c r="T537" s="93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162</v>
      </c>
      <c r="AU537" s="18" t="s">
        <v>87</v>
      </c>
    </row>
    <row r="538" s="14" customFormat="1">
      <c r="A538" s="14"/>
      <c r="B538" s="255"/>
      <c r="C538" s="256"/>
      <c r="D538" s="240" t="s">
        <v>163</v>
      </c>
      <c r="E538" s="257" t="s">
        <v>1</v>
      </c>
      <c r="F538" s="258" t="s">
        <v>895</v>
      </c>
      <c r="G538" s="256"/>
      <c r="H538" s="259">
        <v>38.299999999999997</v>
      </c>
      <c r="I538" s="260"/>
      <c r="J538" s="256"/>
      <c r="K538" s="256"/>
      <c r="L538" s="261"/>
      <c r="M538" s="262"/>
      <c r="N538" s="263"/>
      <c r="O538" s="263"/>
      <c r="P538" s="263"/>
      <c r="Q538" s="263"/>
      <c r="R538" s="263"/>
      <c r="S538" s="263"/>
      <c r="T538" s="26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65" t="s">
        <v>163</v>
      </c>
      <c r="AU538" s="265" t="s">
        <v>87</v>
      </c>
      <c r="AV538" s="14" t="s">
        <v>87</v>
      </c>
      <c r="AW538" s="14" t="s">
        <v>33</v>
      </c>
      <c r="AX538" s="14" t="s">
        <v>85</v>
      </c>
      <c r="AY538" s="265" t="s">
        <v>149</v>
      </c>
    </row>
    <row r="539" s="2" customFormat="1" ht="16.5" customHeight="1">
      <c r="A539" s="39"/>
      <c r="B539" s="40"/>
      <c r="C539" s="227" t="s">
        <v>896</v>
      </c>
      <c r="D539" s="227" t="s">
        <v>155</v>
      </c>
      <c r="E539" s="228" t="s">
        <v>897</v>
      </c>
      <c r="F539" s="229" t="s">
        <v>898</v>
      </c>
      <c r="G539" s="230" t="s">
        <v>411</v>
      </c>
      <c r="H539" s="231">
        <v>43.100000000000001</v>
      </c>
      <c r="I539" s="232"/>
      <c r="J539" s="233">
        <f>ROUND(I539*H539,2)</f>
        <v>0</v>
      </c>
      <c r="K539" s="229" t="s">
        <v>159</v>
      </c>
      <c r="L539" s="45"/>
      <c r="M539" s="234" t="s">
        <v>1</v>
      </c>
      <c r="N539" s="235" t="s">
        <v>42</v>
      </c>
      <c r="O539" s="92"/>
      <c r="P539" s="236">
        <f>O539*H539</f>
        <v>0</v>
      </c>
      <c r="Q539" s="236">
        <v>0</v>
      </c>
      <c r="R539" s="236">
        <f>Q539*H539</f>
        <v>0</v>
      </c>
      <c r="S539" s="236">
        <v>0.029999999999999999</v>
      </c>
      <c r="T539" s="237">
        <f>S539*H539</f>
        <v>1.2929999999999999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8" t="s">
        <v>148</v>
      </c>
      <c r="AT539" s="238" t="s">
        <v>155</v>
      </c>
      <c r="AU539" s="238" t="s">
        <v>87</v>
      </c>
      <c r="AY539" s="18" t="s">
        <v>149</v>
      </c>
      <c r="BE539" s="239">
        <f>IF(N539="základní",J539,0)</f>
        <v>0</v>
      </c>
      <c r="BF539" s="239">
        <f>IF(N539="snížená",J539,0)</f>
        <v>0</v>
      </c>
      <c r="BG539" s="239">
        <f>IF(N539="zákl. přenesená",J539,0)</f>
        <v>0</v>
      </c>
      <c r="BH539" s="239">
        <f>IF(N539="sníž. přenesená",J539,0)</f>
        <v>0</v>
      </c>
      <c r="BI539" s="239">
        <f>IF(N539="nulová",J539,0)</f>
        <v>0</v>
      </c>
      <c r="BJ539" s="18" t="s">
        <v>85</v>
      </c>
      <c r="BK539" s="239">
        <f>ROUND(I539*H539,2)</f>
        <v>0</v>
      </c>
      <c r="BL539" s="18" t="s">
        <v>148</v>
      </c>
      <c r="BM539" s="238" t="s">
        <v>899</v>
      </c>
    </row>
    <row r="540" s="2" customFormat="1">
      <c r="A540" s="39"/>
      <c r="B540" s="40"/>
      <c r="C540" s="41"/>
      <c r="D540" s="240" t="s">
        <v>162</v>
      </c>
      <c r="E540" s="41"/>
      <c r="F540" s="241" t="s">
        <v>900</v>
      </c>
      <c r="G540" s="41"/>
      <c r="H540" s="41"/>
      <c r="I540" s="242"/>
      <c r="J540" s="41"/>
      <c r="K540" s="41"/>
      <c r="L540" s="45"/>
      <c r="M540" s="243"/>
      <c r="N540" s="244"/>
      <c r="O540" s="92"/>
      <c r="P540" s="92"/>
      <c r="Q540" s="92"/>
      <c r="R540" s="92"/>
      <c r="S540" s="92"/>
      <c r="T540" s="93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162</v>
      </c>
      <c r="AU540" s="18" t="s">
        <v>87</v>
      </c>
    </row>
    <row r="541" s="14" customFormat="1">
      <c r="A541" s="14"/>
      <c r="B541" s="255"/>
      <c r="C541" s="256"/>
      <c r="D541" s="240" t="s">
        <v>163</v>
      </c>
      <c r="E541" s="257" t="s">
        <v>1</v>
      </c>
      <c r="F541" s="258" t="s">
        <v>901</v>
      </c>
      <c r="G541" s="256"/>
      <c r="H541" s="259">
        <v>35.399999999999999</v>
      </c>
      <c r="I541" s="260"/>
      <c r="J541" s="256"/>
      <c r="K541" s="256"/>
      <c r="L541" s="261"/>
      <c r="M541" s="262"/>
      <c r="N541" s="263"/>
      <c r="O541" s="263"/>
      <c r="P541" s="263"/>
      <c r="Q541" s="263"/>
      <c r="R541" s="263"/>
      <c r="S541" s="263"/>
      <c r="T541" s="26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5" t="s">
        <v>163</v>
      </c>
      <c r="AU541" s="265" t="s">
        <v>87</v>
      </c>
      <c r="AV541" s="14" t="s">
        <v>87</v>
      </c>
      <c r="AW541" s="14" t="s">
        <v>33</v>
      </c>
      <c r="AX541" s="14" t="s">
        <v>77</v>
      </c>
      <c r="AY541" s="265" t="s">
        <v>149</v>
      </c>
    </row>
    <row r="542" s="14" customFormat="1">
      <c r="A542" s="14"/>
      <c r="B542" s="255"/>
      <c r="C542" s="256"/>
      <c r="D542" s="240" t="s">
        <v>163</v>
      </c>
      <c r="E542" s="257" t="s">
        <v>1</v>
      </c>
      <c r="F542" s="258" t="s">
        <v>902</v>
      </c>
      <c r="G542" s="256"/>
      <c r="H542" s="259">
        <v>7.7000000000000002</v>
      </c>
      <c r="I542" s="260"/>
      <c r="J542" s="256"/>
      <c r="K542" s="256"/>
      <c r="L542" s="261"/>
      <c r="M542" s="262"/>
      <c r="N542" s="263"/>
      <c r="O542" s="263"/>
      <c r="P542" s="263"/>
      <c r="Q542" s="263"/>
      <c r="R542" s="263"/>
      <c r="S542" s="263"/>
      <c r="T542" s="26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65" t="s">
        <v>163</v>
      </c>
      <c r="AU542" s="265" t="s">
        <v>87</v>
      </c>
      <c r="AV542" s="14" t="s">
        <v>87</v>
      </c>
      <c r="AW542" s="14" t="s">
        <v>33</v>
      </c>
      <c r="AX542" s="14" t="s">
        <v>77</v>
      </c>
      <c r="AY542" s="265" t="s">
        <v>149</v>
      </c>
    </row>
    <row r="543" s="15" customFormat="1">
      <c r="A543" s="15"/>
      <c r="B543" s="269"/>
      <c r="C543" s="270"/>
      <c r="D543" s="240" t="s">
        <v>163</v>
      </c>
      <c r="E543" s="271" t="s">
        <v>1</v>
      </c>
      <c r="F543" s="272" t="s">
        <v>319</v>
      </c>
      <c r="G543" s="270"/>
      <c r="H543" s="273">
        <v>43.100000000000001</v>
      </c>
      <c r="I543" s="274"/>
      <c r="J543" s="270"/>
      <c r="K543" s="270"/>
      <c r="L543" s="275"/>
      <c r="M543" s="276"/>
      <c r="N543" s="277"/>
      <c r="O543" s="277"/>
      <c r="P543" s="277"/>
      <c r="Q543" s="277"/>
      <c r="R543" s="277"/>
      <c r="S543" s="277"/>
      <c r="T543" s="278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79" t="s">
        <v>163</v>
      </c>
      <c r="AU543" s="279" t="s">
        <v>87</v>
      </c>
      <c r="AV543" s="15" t="s">
        <v>148</v>
      </c>
      <c r="AW543" s="15" t="s">
        <v>33</v>
      </c>
      <c r="AX543" s="15" t="s">
        <v>85</v>
      </c>
      <c r="AY543" s="279" t="s">
        <v>149</v>
      </c>
    </row>
    <row r="544" s="2" customFormat="1" ht="16.5" customHeight="1">
      <c r="A544" s="39"/>
      <c r="B544" s="40"/>
      <c r="C544" s="227" t="s">
        <v>903</v>
      </c>
      <c r="D544" s="227" t="s">
        <v>155</v>
      </c>
      <c r="E544" s="228" t="s">
        <v>904</v>
      </c>
      <c r="F544" s="229" t="s">
        <v>905</v>
      </c>
      <c r="G544" s="230" t="s">
        <v>411</v>
      </c>
      <c r="H544" s="231">
        <v>3.7000000000000002</v>
      </c>
      <c r="I544" s="232"/>
      <c r="J544" s="233">
        <f>ROUND(I544*H544,2)</f>
        <v>0</v>
      </c>
      <c r="K544" s="229" t="s">
        <v>159</v>
      </c>
      <c r="L544" s="45"/>
      <c r="M544" s="234" t="s">
        <v>1</v>
      </c>
      <c r="N544" s="235" t="s">
        <v>42</v>
      </c>
      <c r="O544" s="92"/>
      <c r="P544" s="236">
        <f>O544*H544</f>
        <v>0</v>
      </c>
      <c r="Q544" s="236">
        <v>1.0000000000000001E-05</v>
      </c>
      <c r="R544" s="236">
        <f>Q544*H544</f>
        <v>3.7000000000000005E-05</v>
      </c>
      <c r="S544" s="236">
        <v>0</v>
      </c>
      <c r="T544" s="237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8" t="s">
        <v>148</v>
      </c>
      <c r="AT544" s="238" t="s">
        <v>155</v>
      </c>
      <c r="AU544" s="238" t="s">
        <v>87</v>
      </c>
      <c r="AY544" s="18" t="s">
        <v>149</v>
      </c>
      <c r="BE544" s="239">
        <f>IF(N544="základní",J544,0)</f>
        <v>0</v>
      </c>
      <c r="BF544" s="239">
        <f>IF(N544="snížená",J544,0)</f>
        <v>0</v>
      </c>
      <c r="BG544" s="239">
        <f>IF(N544="zákl. přenesená",J544,0)</f>
        <v>0</v>
      </c>
      <c r="BH544" s="239">
        <f>IF(N544="sníž. přenesená",J544,0)</f>
        <v>0</v>
      </c>
      <c r="BI544" s="239">
        <f>IF(N544="nulová",J544,0)</f>
        <v>0</v>
      </c>
      <c r="BJ544" s="18" t="s">
        <v>85</v>
      </c>
      <c r="BK544" s="239">
        <f>ROUND(I544*H544,2)</f>
        <v>0</v>
      </c>
      <c r="BL544" s="18" t="s">
        <v>148</v>
      </c>
      <c r="BM544" s="238" t="s">
        <v>906</v>
      </c>
    </row>
    <row r="545" s="2" customFormat="1">
      <c r="A545" s="39"/>
      <c r="B545" s="40"/>
      <c r="C545" s="41"/>
      <c r="D545" s="240" t="s">
        <v>162</v>
      </c>
      <c r="E545" s="41"/>
      <c r="F545" s="241" t="s">
        <v>907</v>
      </c>
      <c r="G545" s="41"/>
      <c r="H545" s="41"/>
      <c r="I545" s="242"/>
      <c r="J545" s="41"/>
      <c r="K545" s="41"/>
      <c r="L545" s="45"/>
      <c r="M545" s="243"/>
      <c r="N545" s="244"/>
      <c r="O545" s="92"/>
      <c r="P545" s="92"/>
      <c r="Q545" s="92"/>
      <c r="R545" s="92"/>
      <c r="S545" s="92"/>
      <c r="T545" s="93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162</v>
      </c>
      <c r="AU545" s="18" t="s">
        <v>87</v>
      </c>
    </row>
    <row r="546" s="14" customFormat="1">
      <c r="A546" s="14"/>
      <c r="B546" s="255"/>
      <c r="C546" s="256"/>
      <c r="D546" s="240" t="s">
        <v>163</v>
      </c>
      <c r="E546" s="257" t="s">
        <v>1</v>
      </c>
      <c r="F546" s="258" t="s">
        <v>908</v>
      </c>
      <c r="G546" s="256"/>
      <c r="H546" s="259">
        <v>3.7000000000000002</v>
      </c>
      <c r="I546" s="260"/>
      <c r="J546" s="256"/>
      <c r="K546" s="256"/>
      <c r="L546" s="261"/>
      <c r="M546" s="262"/>
      <c r="N546" s="263"/>
      <c r="O546" s="263"/>
      <c r="P546" s="263"/>
      <c r="Q546" s="263"/>
      <c r="R546" s="263"/>
      <c r="S546" s="263"/>
      <c r="T546" s="26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5" t="s">
        <v>163</v>
      </c>
      <c r="AU546" s="265" t="s">
        <v>87</v>
      </c>
      <c r="AV546" s="14" t="s">
        <v>87</v>
      </c>
      <c r="AW546" s="14" t="s">
        <v>33</v>
      </c>
      <c r="AX546" s="14" t="s">
        <v>85</v>
      </c>
      <c r="AY546" s="265" t="s">
        <v>149</v>
      </c>
    </row>
    <row r="547" s="2" customFormat="1" ht="16.5" customHeight="1">
      <c r="A547" s="39"/>
      <c r="B547" s="40"/>
      <c r="C547" s="280" t="s">
        <v>909</v>
      </c>
      <c r="D547" s="280" t="s">
        <v>553</v>
      </c>
      <c r="E547" s="281" t="s">
        <v>910</v>
      </c>
      <c r="F547" s="282" t="s">
        <v>911</v>
      </c>
      <c r="G547" s="283" t="s">
        <v>411</v>
      </c>
      <c r="H547" s="284">
        <v>3.8109999999999999</v>
      </c>
      <c r="I547" s="285"/>
      <c r="J547" s="286">
        <f>ROUND(I547*H547,2)</f>
        <v>0</v>
      </c>
      <c r="K547" s="282" t="s">
        <v>159</v>
      </c>
      <c r="L547" s="287"/>
      <c r="M547" s="288" t="s">
        <v>1</v>
      </c>
      <c r="N547" s="289" t="s">
        <v>42</v>
      </c>
      <c r="O547" s="92"/>
      <c r="P547" s="236">
        <f>O547*H547</f>
        <v>0</v>
      </c>
      <c r="Q547" s="236">
        <v>0.0041999999999999997</v>
      </c>
      <c r="R547" s="236">
        <f>Q547*H547</f>
        <v>0.016006199999999998</v>
      </c>
      <c r="S547" s="236">
        <v>0</v>
      </c>
      <c r="T547" s="237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8" t="s">
        <v>197</v>
      </c>
      <c r="AT547" s="238" t="s">
        <v>553</v>
      </c>
      <c r="AU547" s="238" t="s">
        <v>87</v>
      </c>
      <c r="AY547" s="18" t="s">
        <v>149</v>
      </c>
      <c r="BE547" s="239">
        <f>IF(N547="základní",J547,0)</f>
        <v>0</v>
      </c>
      <c r="BF547" s="239">
        <f>IF(N547="snížená",J547,0)</f>
        <v>0</v>
      </c>
      <c r="BG547" s="239">
        <f>IF(N547="zákl. přenesená",J547,0)</f>
        <v>0</v>
      </c>
      <c r="BH547" s="239">
        <f>IF(N547="sníž. přenesená",J547,0)</f>
        <v>0</v>
      </c>
      <c r="BI547" s="239">
        <f>IF(N547="nulová",J547,0)</f>
        <v>0</v>
      </c>
      <c r="BJ547" s="18" t="s">
        <v>85</v>
      </c>
      <c r="BK547" s="239">
        <f>ROUND(I547*H547,2)</f>
        <v>0</v>
      </c>
      <c r="BL547" s="18" t="s">
        <v>148</v>
      </c>
      <c r="BM547" s="238" t="s">
        <v>912</v>
      </c>
    </row>
    <row r="548" s="2" customFormat="1">
      <c r="A548" s="39"/>
      <c r="B548" s="40"/>
      <c r="C548" s="41"/>
      <c r="D548" s="240" t="s">
        <v>162</v>
      </c>
      <c r="E548" s="41"/>
      <c r="F548" s="241" t="s">
        <v>911</v>
      </c>
      <c r="G548" s="41"/>
      <c r="H548" s="41"/>
      <c r="I548" s="242"/>
      <c r="J548" s="41"/>
      <c r="K548" s="41"/>
      <c r="L548" s="45"/>
      <c r="M548" s="243"/>
      <c r="N548" s="244"/>
      <c r="O548" s="92"/>
      <c r="P548" s="92"/>
      <c r="Q548" s="92"/>
      <c r="R548" s="92"/>
      <c r="S548" s="92"/>
      <c r="T548" s="93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162</v>
      </c>
      <c r="AU548" s="18" t="s">
        <v>87</v>
      </c>
    </row>
    <row r="549" s="14" customFormat="1">
      <c r="A549" s="14"/>
      <c r="B549" s="255"/>
      <c r="C549" s="256"/>
      <c r="D549" s="240" t="s">
        <v>163</v>
      </c>
      <c r="E549" s="257" t="s">
        <v>1</v>
      </c>
      <c r="F549" s="258" t="s">
        <v>913</v>
      </c>
      <c r="G549" s="256"/>
      <c r="H549" s="259">
        <v>3.7000000000000002</v>
      </c>
      <c r="I549" s="260"/>
      <c r="J549" s="256"/>
      <c r="K549" s="256"/>
      <c r="L549" s="261"/>
      <c r="M549" s="262"/>
      <c r="N549" s="263"/>
      <c r="O549" s="263"/>
      <c r="P549" s="263"/>
      <c r="Q549" s="263"/>
      <c r="R549" s="263"/>
      <c r="S549" s="263"/>
      <c r="T549" s="26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65" t="s">
        <v>163</v>
      </c>
      <c r="AU549" s="265" t="s">
        <v>87</v>
      </c>
      <c r="AV549" s="14" t="s">
        <v>87</v>
      </c>
      <c r="AW549" s="14" t="s">
        <v>33</v>
      </c>
      <c r="AX549" s="14" t="s">
        <v>85</v>
      </c>
      <c r="AY549" s="265" t="s">
        <v>149</v>
      </c>
    </row>
    <row r="550" s="14" customFormat="1">
      <c r="A550" s="14"/>
      <c r="B550" s="255"/>
      <c r="C550" s="256"/>
      <c r="D550" s="240" t="s">
        <v>163</v>
      </c>
      <c r="E550" s="256"/>
      <c r="F550" s="258" t="s">
        <v>914</v>
      </c>
      <c r="G550" s="256"/>
      <c r="H550" s="259">
        <v>3.8109999999999999</v>
      </c>
      <c r="I550" s="260"/>
      <c r="J550" s="256"/>
      <c r="K550" s="256"/>
      <c r="L550" s="261"/>
      <c r="M550" s="262"/>
      <c r="N550" s="263"/>
      <c r="O550" s="263"/>
      <c r="P550" s="263"/>
      <c r="Q550" s="263"/>
      <c r="R550" s="263"/>
      <c r="S550" s="263"/>
      <c r="T550" s="26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65" t="s">
        <v>163</v>
      </c>
      <c r="AU550" s="265" t="s">
        <v>87</v>
      </c>
      <c r="AV550" s="14" t="s">
        <v>87</v>
      </c>
      <c r="AW550" s="14" t="s">
        <v>4</v>
      </c>
      <c r="AX550" s="14" t="s">
        <v>85</v>
      </c>
      <c r="AY550" s="265" t="s">
        <v>149</v>
      </c>
    </row>
    <row r="551" s="2" customFormat="1" ht="16.5" customHeight="1">
      <c r="A551" s="39"/>
      <c r="B551" s="40"/>
      <c r="C551" s="227" t="s">
        <v>915</v>
      </c>
      <c r="D551" s="227" t="s">
        <v>155</v>
      </c>
      <c r="E551" s="228" t="s">
        <v>916</v>
      </c>
      <c r="F551" s="229" t="s">
        <v>917</v>
      </c>
      <c r="G551" s="230" t="s">
        <v>411</v>
      </c>
      <c r="H551" s="231">
        <v>0.80000000000000004</v>
      </c>
      <c r="I551" s="232"/>
      <c r="J551" s="233">
        <f>ROUND(I551*H551,2)</f>
        <v>0</v>
      </c>
      <c r="K551" s="229" t="s">
        <v>159</v>
      </c>
      <c r="L551" s="45"/>
      <c r="M551" s="234" t="s">
        <v>1</v>
      </c>
      <c r="N551" s="235" t="s">
        <v>42</v>
      </c>
      <c r="O551" s="92"/>
      <c r="P551" s="236">
        <f>O551*H551</f>
        <v>0</v>
      </c>
      <c r="Q551" s="236">
        <v>1.0000000000000001E-05</v>
      </c>
      <c r="R551" s="236">
        <f>Q551*H551</f>
        <v>8.0000000000000013E-06</v>
      </c>
      <c r="S551" s="236">
        <v>0</v>
      </c>
      <c r="T551" s="237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8" t="s">
        <v>148</v>
      </c>
      <c r="AT551" s="238" t="s">
        <v>155</v>
      </c>
      <c r="AU551" s="238" t="s">
        <v>87</v>
      </c>
      <c r="AY551" s="18" t="s">
        <v>149</v>
      </c>
      <c r="BE551" s="239">
        <f>IF(N551="základní",J551,0)</f>
        <v>0</v>
      </c>
      <c r="BF551" s="239">
        <f>IF(N551="snížená",J551,0)</f>
        <v>0</v>
      </c>
      <c r="BG551" s="239">
        <f>IF(N551="zákl. přenesená",J551,0)</f>
        <v>0</v>
      </c>
      <c r="BH551" s="239">
        <f>IF(N551="sníž. přenesená",J551,0)</f>
        <v>0</v>
      </c>
      <c r="BI551" s="239">
        <f>IF(N551="nulová",J551,0)</f>
        <v>0</v>
      </c>
      <c r="BJ551" s="18" t="s">
        <v>85</v>
      </c>
      <c r="BK551" s="239">
        <f>ROUND(I551*H551,2)</f>
        <v>0</v>
      </c>
      <c r="BL551" s="18" t="s">
        <v>148</v>
      </c>
      <c r="BM551" s="238" t="s">
        <v>918</v>
      </c>
    </row>
    <row r="552" s="2" customFormat="1">
      <c r="A552" s="39"/>
      <c r="B552" s="40"/>
      <c r="C552" s="41"/>
      <c r="D552" s="240" t="s">
        <v>162</v>
      </c>
      <c r="E552" s="41"/>
      <c r="F552" s="241" t="s">
        <v>919</v>
      </c>
      <c r="G552" s="41"/>
      <c r="H552" s="41"/>
      <c r="I552" s="242"/>
      <c r="J552" s="41"/>
      <c r="K552" s="41"/>
      <c r="L552" s="45"/>
      <c r="M552" s="243"/>
      <c r="N552" s="244"/>
      <c r="O552" s="92"/>
      <c r="P552" s="92"/>
      <c r="Q552" s="92"/>
      <c r="R552" s="92"/>
      <c r="S552" s="92"/>
      <c r="T552" s="93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162</v>
      </c>
      <c r="AU552" s="18" t="s">
        <v>87</v>
      </c>
    </row>
    <row r="553" s="14" customFormat="1">
      <c r="A553" s="14"/>
      <c r="B553" s="255"/>
      <c r="C553" s="256"/>
      <c r="D553" s="240" t="s">
        <v>163</v>
      </c>
      <c r="E553" s="257" t="s">
        <v>1</v>
      </c>
      <c r="F553" s="258" t="s">
        <v>920</v>
      </c>
      <c r="G553" s="256"/>
      <c r="H553" s="259">
        <v>0.80000000000000004</v>
      </c>
      <c r="I553" s="260"/>
      <c r="J553" s="256"/>
      <c r="K553" s="256"/>
      <c r="L553" s="261"/>
      <c r="M553" s="262"/>
      <c r="N553" s="263"/>
      <c r="O553" s="263"/>
      <c r="P553" s="263"/>
      <c r="Q553" s="263"/>
      <c r="R553" s="263"/>
      <c r="S553" s="263"/>
      <c r="T553" s="26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65" t="s">
        <v>163</v>
      </c>
      <c r="AU553" s="265" t="s">
        <v>87</v>
      </c>
      <c r="AV553" s="14" t="s">
        <v>87</v>
      </c>
      <c r="AW553" s="14" t="s">
        <v>33</v>
      </c>
      <c r="AX553" s="14" t="s">
        <v>85</v>
      </c>
      <c r="AY553" s="265" t="s">
        <v>149</v>
      </c>
    </row>
    <row r="554" s="2" customFormat="1" ht="16.5" customHeight="1">
      <c r="A554" s="39"/>
      <c r="B554" s="40"/>
      <c r="C554" s="280" t="s">
        <v>921</v>
      </c>
      <c r="D554" s="280" t="s">
        <v>553</v>
      </c>
      <c r="E554" s="281" t="s">
        <v>922</v>
      </c>
      <c r="F554" s="282" t="s">
        <v>923</v>
      </c>
      <c r="G554" s="283" t="s">
        <v>411</v>
      </c>
      <c r="H554" s="284">
        <v>0.82399999999999995</v>
      </c>
      <c r="I554" s="285"/>
      <c r="J554" s="286">
        <f>ROUND(I554*H554,2)</f>
        <v>0</v>
      </c>
      <c r="K554" s="282" t="s">
        <v>159</v>
      </c>
      <c r="L554" s="287"/>
      <c r="M554" s="288" t="s">
        <v>1</v>
      </c>
      <c r="N554" s="289" t="s">
        <v>42</v>
      </c>
      <c r="O554" s="92"/>
      <c r="P554" s="236">
        <f>O554*H554</f>
        <v>0</v>
      </c>
      <c r="Q554" s="236">
        <v>0.0061999999999999998</v>
      </c>
      <c r="R554" s="236">
        <f>Q554*H554</f>
        <v>0.0051087999999999993</v>
      </c>
      <c r="S554" s="236">
        <v>0</v>
      </c>
      <c r="T554" s="237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8" t="s">
        <v>197</v>
      </c>
      <c r="AT554" s="238" t="s">
        <v>553</v>
      </c>
      <c r="AU554" s="238" t="s">
        <v>87</v>
      </c>
      <c r="AY554" s="18" t="s">
        <v>149</v>
      </c>
      <c r="BE554" s="239">
        <f>IF(N554="základní",J554,0)</f>
        <v>0</v>
      </c>
      <c r="BF554" s="239">
        <f>IF(N554="snížená",J554,0)</f>
        <v>0</v>
      </c>
      <c r="BG554" s="239">
        <f>IF(N554="zákl. přenesená",J554,0)</f>
        <v>0</v>
      </c>
      <c r="BH554" s="239">
        <f>IF(N554="sníž. přenesená",J554,0)</f>
        <v>0</v>
      </c>
      <c r="BI554" s="239">
        <f>IF(N554="nulová",J554,0)</f>
        <v>0</v>
      </c>
      <c r="BJ554" s="18" t="s">
        <v>85</v>
      </c>
      <c r="BK554" s="239">
        <f>ROUND(I554*H554,2)</f>
        <v>0</v>
      </c>
      <c r="BL554" s="18" t="s">
        <v>148</v>
      </c>
      <c r="BM554" s="238" t="s">
        <v>924</v>
      </c>
    </row>
    <row r="555" s="2" customFormat="1">
      <c r="A555" s="39"/>
      <c r="B555" s="40"/>
      <c r="C555" s="41"/>
      <c r="D555" s="240" t="s">
        <v>162</v>
      </c>
      <c r="E555" s="41"/>
      <c r="F555" s="241" t="s">
        <v>923</v>
      </c>
      <c r="G555" s="41"/>
      <c r="H555" s="41"/>
      <c r="I555" s="242"/>
      <c r="J555" s="41"/>
      <c r="K555" s="41"/>
      <c r="L555" s="45"/>
      <c r="M555" s="243"/>
      <c r="N555" s="244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162</v>
      </c>
      <c r="AU555" s="18" t="s">
        <v>87</v>
      </c>
    </row>
    <row r="556" s="14" customFormat="1">
      <c r="A556" s="14"/>
      <c r="B556" s="255"/>
      <c r="C556" s="256"/>
      <c r="D556" s="240" t="s">
        <v>163</v>
      </c>
      <c r="E556" s="257" t="s">
        <v>1</v>
      </c>
      <c r="F556" s="258" t="s">
        <v>925</v>
      </c>
      <c r="G556" s="256"/>
      <c r="H556" s="259">
        <v>0.80000000000000004</v>
      </c>
      <c r="I556" s="260"/>
      <c r="J556" s="256"/>
      <c r="K556" s="256"/>
      <c r="L556" s="261"/>
      <c r="M556" s="262"/>
      <c r="N556" s="263"/>
      <c r="O556" s="263"/>
      <c r="P556" s="263"/>
      <c r="Q556" s="263"/>
      <c r="R556" s="263"/>
      <c r="S556" s="263"/>
      <c r="T556" s="26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65" t="s">
        <v>163</v>
      </c>
      <c r="AU556" s="265" t="s">
        <v>87</v>
      </c>
      <c r="AV556" s="14" t="s">
        <v>87</v>
      </c>
      <c r="AW556" s="14" t="s">
        <v>33</v>
      </c>
      <c r="AX556" s="14" t="s">
        <v>85</v>
      </c>
      <c r="AY556" s="265" t="s">
        <v>149</v>
      </c>
    </row>
    <row r="557" s="14" customFormat="1">
      <c r="A557" s="14"/>
      <c r="B557" s="255"/>
      <c r="C557" s="256"/>
      <c r="D557" s="240" t="s">
        <v>163</v>
      </c>
      <c r="E557" s="256"/>
      <c r="F557" s="258" t="s">
        <v>926</v>
      </c>
      <c r="G557" s="256"/>
      <c r="H557" s="259">
        <v>0.82399999999999995</v>
      </c>
      <c r="I557" s="260"/>
      <c r="J557" s="256"/>
      <c r="K557" s="256"/>
      <c r="L557" s="261"/>
      <c r="M557" s="262"/>
      <c r="N557" s="263"/>
      <c r="O557" s="263"/>
      <c r="P557" s="263"/>
      <c r="Q557" s="263"/>
      <c r="R557" s="263"/>
      <c r="S557" s="263"/>
      <c r="T557" s="26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65" t="s">
        <v>163</v>
      </c>
      <c r="AU557" s="265" t="s">
        <v>87</v>
      </c>
      <c r="AV557" s="14" t="s">
        <v>87</v>
      </c>
      <c r="AW557" s="14" t="s">
        <v>4</v>
      </c>
      <c r="AX557" s="14" t="s">
        <v>85</v>
      </c>
      <c r="AY557" s="265" t="s">
        <v>149</v>
      </c>
    </row>
    <row r="558" s="2" customFormat="1" ht="21.75" customHeight="1">
      <c r="A558" s="39"/>
      <c r="B558" s="40"/>
      <c r="C558" s="227" t="s">
        <v>927</v>
      </c>
      <c r="D558" s="227" t="s">
        <v>155</v>
      </c>
      <c r="E558" s="228" t="s">
        <v>928</v>
      </c>
      <c r="F558" s="229" t="s">
        <v>929</v>
      </c>
      <c r="G558" s="230" t="s">
        <v>284</v>
      </c>
      <c r="H558" s="231">
        <v>3</v>
      </c>
      <c r="I558" s="232"/>
      <c r="J558" s="233">
        <f>ROUND(I558*H558,2)</f>
        <v>0</v>
      </c>
      <c r="K558" s="229" t="s">
        <v>159</v>
      </c>
      <c r="L558" s="45"/>
      <c r="M558" s="234" t="s">
        <v>1</v>
      </c>
      <c r="N558" s="235" t="s">
        <v>42</v>
      </c>
      <c r="O558" s="92"/>
      <c r="P558" s="236">
        <f>O558*H558</f>
        <v>0</v>
      </c>
      <c r="Q558" s="236">
        <v>0</v>
      </c>
      <c r="R558" s="236">
        <f>Q558*H558</f>
        <v>0</v>
      </c>
      <c r="S558" s="236">
        <v>0</v>
      </c>
      <c r="T558" s="237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8" t="s">
        <v>148</v>
      </c>
      <c r="AT558" s="238" t="s">
        <v>155</v>
      </c>
      <c r="AU558" s="238" t="s">
        <v>87</v>
      </c>
      <c r="AY558" s="18" t="s">
        <v>149</v>
      </c>
      <c r="BE558" s="239">
        <f>IF(N558="základní",J558,0)</f>
        <v>0</v>
      </c>
      <c r="BF558" s="239">
        <f>IF(N558="snížená",J558,0)</f>
        <v>0</v>
      </c>
      <c r="BG558" s="239">
        <f>IF(N558="zákl. přenesená",J558,0)</f>
        <v>0</v>
      </c>
      <c r="BH558" s="239">
        <f>IF(N558="sníž. přenesená",J558,0)</f>
        <v>0</v>
      </c>
      <c r="BI558" s="239">
        <f>IF(N558="nulová",J558,0)</f>
        <v>0</v>
      </c>
      <c r="BJ558" s="18" t="s">
        <v>85</v>
      </c>
      <c r="BK558" s="239">
        <f>ROUND(I558*H558,2)</f>
        <v>0</v>
      </c>
      <c r="BL558" s="18" t="s">
        <v>148</v>
      </c>
      <c r="BM558" s="238" t="s">
        <v>930</v>
      </c>
    </row>
    <row r="559" s="2" customFormat="1">
      <c r="A559" s="39"/>
      <c r="B559" s="40"/>
      <c r="C559" s="41"/>
      <c r="D559" s="240" t="s">
        <v>162</v>
      </c>
      <c r="E559" s="41"/>
      <c r="F559" s="241" t="s">
        <v>931</v>
      </c>
      <c r="G559" s="41"/>
      <c r="H559" s="41"/>
      <c r="I559" s="242"/>
      <c r="J559" s="41"/>
      <c r="K559" s="41"/>
      <c r="L559" s="45"/>
      <c r="M559" s="243"/>
      <c r="N559" s="244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162</v>
      </c>
      <c r="AU559" s="18" t="s">
        <v>87</v>
      </c>
    </row>
    <row r="560" s="13" customFormat="1">
      <c r="A560" s="13"/>
      <c r="B560" s="245"/>
      <c r="C560" s="246"/>
      <c r="D560" s="240" t="s">
        <v>163</v>
      </c>
      <c r="E560" s="247" t="s">
        <v>1</v>
      </c>
      <c r="F560" s="248" t="s">
        <v>932</v>
      </c>
      <c r="G560" s="246"/>
      <c r="H560" s="247" t="s">
        <v>1</v>
      </c>
      <c r="I560" s="249"/>
      <c r="J560" s="246"/>
      <c r="K560" s="246"/>
      <c r="L560" s="250"/>
      <c r="M560" s="251"/>
      <c r="N560" s="252"/>
      <c r="O560" s="252"/>
      <c r="P560" s="252"/>
      <c r="Q560" s="252"/>
      <c r="R560" s="252"/>
      <c r="S560" s="252"/>
      <c r="T560" s="25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54" t="s">
        <v>163</v>
      </c>
      <c r="AU560" s="254" t="s">
        <v>87</v>
      </c>
      <c r="AV560" s="13" t="s">
        <v>85</v>
      </c>
      <c r="AW560" s="13" t="s">
        <v>33</v>
      </c>
      <c r="AX560" s="13" t="s">
        <v>77</v>
      </c>
      <c r="AY560" s="254" t="s">
        <v>149</v>
      </c>
    </row>
    <row r="561" s="14" customFormat="1">
      <c r="A561" s="14"/>
      <c r="B561" s="255"/>
      <c r="C561" s="256"/>
      <c r="D561" s="240" t="s">
        <v>163</v>
      </c>
      <c r="E561" s="257" t="s">
        <v>1</v>
      </c>
      <c r="F561" s="258" t="s">
        <v>933</v>
      </c>
      <c r="G561" s="256"/>
      <c r="H561" s="259">
        <v>3</v>
      </c>
      <c r="I561" s="260"/>
      <c r="J561" s="256"/>
      <c r="K561" s="256"/>
      <c r="L561" s="261"/>
      <c r="M561" s="262"/>
      <c r="N561" s="263"/>
      <c r="O561" s="263"/>
      <c r="P561" s="263"/>
      <c r="Q561" s="263"/>
      <c r="R561" s="263"/>
      <c r="S561" s="263"/>
      <c r="T561" s="26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65" t="s">
        <v>163</v>
      </c>
      <c r="AU561" s="265" t="s">
        <v>87</v>
      </c>
      <c r="AV561" s="14" t="s">
        <v>87</v>
      </c>
      <c r="AW561" s="14" t="s">
        <v>33</v>
      </c>
      <c r="AX561" s="14" t="s">
        <v>85</v>
      </c>
      <c r="AY561" s="265" t="s">
        <v>149</v>
      </c>
    </row>
    <row r="562" s="13" customFormat="1">
      <c r="A562" s="13"/>
      <c r="B562" s="245"/>
      <c r="C562" s="246"/>
      <c r="D562" s="240" t="s">
        <v>163</v>
      </c>
      <c r="E562" s="247" t="s">
        <v>1</v>
      </c>
      <c r="F562" s="248" t="s">
        <v>560</v>
      </c>
      <c r="G562" s="246"/>
      <c r="H562" s="247" t="s">
        <v>1</v>
      </c>
      <c r="I562" s="249"/>
      <c r="J562" s="246"/>
      <c r="K562" s="246"/>
      <c r="L562" s="250"/>
      <c r="M562" s="251"/>
      <c r="N562" s="252"/>
      <c r="O562" s="252"/>
      <c r="P562" s="252"/>
      <c r="Q562" s="252"/>
      <c r="R562" s="252"/>
      <c r="S562" s="252"/>
      <c r="T562" s="25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4" t="s">
        <v>163</v>
      </c>
      <c r="AU562" s="254" t="s">
        <v>87</v>
      </c>
      <c r="AV562" s="13" t="s">
        <v>85</v>
      </c>
      <c r="AW562" s="13" t="s">
        <v>33</v>
      </c>
      <c r="AX562" s="13" t="s">
        <v>77</v>
      </c>
      <c r="AY562" s="254" t="s">
        <v>149</v>
      </c>
    </row>
    <row r="563" s="2" customFormat="1" ht="16.5" customHeight="1">
      <c r="A563" s="39"/>
      <c r="B563" s="40"/>
      <c r="C563" s="280" t="s">
        <v>934</v>
      </c>
      <c r="D563" s="280" t="s">
        <v>553</v>
      </c>
      <c r="E563" s="281" t="s">
        <v>935</v>
      </c>
      <c r="F563" s="282" t="s">
        <v>936</v>
      </c>
      <c r="G563" s="283" t="s">
        <v>284</v>
      </c>
      <c r="H563" s="284">
        <v>3</v>
      </c>
      <c r="I563" s="285"/>
      <c r="J563" s="286">
        <f>ROUND(I563*H563,2)</f>
        <v>0</v>
      </c>
      <c r="K563" s="282" t="s">
        <v>159</v>
      </c>
      <c r="L563" s="287"/>
      <c r="M563" s="288" t="s">
        <v>1</v>
      </c>
      <c r="N563" s="289" t="s">
        <v>42</v>
      </c>
      <c r="O563" s="92"/>
      <c r="P563" s="236">
        <f>O563*H563</f>
        <v>0</v>
      </c>
      <c r="Q563" s="236">
        <v>0.00080000000000000004</v>
      </c>
      <c r="R563" s="236">
        <f>Q563*H563</f>
        <v>0.0024000000000000002</v>
      </c>
      <c r="S563" s="236">
        <v>0</v>
      </c>
      <c r="T563" s="237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8" t="s">
        <v>197</v>
      </c>
      <c r="AT563" s="238" t="s">
        <v>553</v>
      </c>
      <c r="AU563" s="238" t="s">
        <v>87</v>
      </c>
      <c r="AY563" s="18" t="s">
        <v>149</v>
      </c>
      <c r="BE563" s="239">
        <f>IF(N563="základní",J563,0)</f>
        <v>0</v>
      </c>
      <c r="BF563" s="239">
        <f>IF(N563="snížená",J563,0)</f>
        <v>0</v>
      </c>
      <c r="BG563" s="239">
        <f>IF(N563="zákl. přenesená",J563,0)</f>
        <v>0</v>
      </c>
      <c r="BH563" s="239">
        <f>IF(N563="sníž. přenesená",J563,0)</f>
        <v>0</v>
      </c>
      <c r="BI563" s="239">
        <f>IF(N563="nulová",J563,0)</f>
        <v>0</v>
      </c>
      <c r="BJ563" s="18" t="s">
        <v>85</v>
      </c>
      <c r="BK563" s="239">
        <f>ROUND(I563*H563,2)</f>
        <v>0</v>
      </c>
      <c r="BL563" s="18" t="s">
        <v>148</v>
      </c>
      <c r="BM563" s="238" t="s">
        <v>937</v>
      </c>
    </row>
    <row r="564" s="2" customFormat="1">
      <c r="A564" s="39"/>
      <c r="B564" s="40"/>
      <c r="C564" s="41"/>
      <c r="D564" s="240" t="s">
        <v>162</v>
      </c>
      <c r="E564" s="41"/>
      <c r="F564" s="241" t="s">
        <v>936</v>
      </c>
      <c r="G564" s="41"/>
      <c r="H564" s="41"/>
      <c r="I564" s="242"/>
      <c r="J564" s="41"/>
      <c r="K564" s="41"/>
      <c r="L564" s="45"/>
      <c r="M564" s="243"/>
      <c r="N564" s="244"/>
      <c r="O564" s="92"/>
      <c r="P564" s="92"/>
      <c r="Q564" s="92"/>
      <c r="R564" s="92"/>
      <c r="S564" s="92"/>
      <c r="T564" s="93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162</v>
      </c>
      <c r="AU564" s="18" t="s">
        <v>87</v>
      </c>
    </row>
    <row r="565" s="14" customFormat="1">
      <c r="A565" s="14"/>
      <c r="B565" s="255"/>
      <c r="C565" s="256"/>
      <c r="D565" s="240" t="s">
        <v>163</v>
      </c>
      <c r="E565" s="257" t="s">
        <v>1</v>
      </c>
      <c r="F565" s="258" t="s">
        <v>938</v>
      </c>
      <c r="G565" s="256"/>
      <c r="H565" s="259">
        <v>3</v>
      </c>
      <c r="I565" s="260"/>
      <c r="J565" s="256"/>
      <c r="K565" s="256"/>
      <c r="L565" s="261"/>
      <c r="M565" s="262"/>
      <c r="N565" s="263"/>
      <c r="O565" s="263"/>
      <c r="P565" s="263"/>
      <c r="Q565" s="263"/>
      <c r="R565" s="263"/>
      <c r="S565" s="263"/>
      <c r="T565" s="264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65" t="s">
        <v>163</v>
      </c>
      <c r="AU565" s="265" t="s">
        <v>87</v>
      </c>
      <c r="AV565" s="14" t="s">
        <v>87</v>
      </c>
      <c r="AW565" s="14" t="s">
        <v>33</v>
      </c>
      <c r="AX565" s="14" t="s">
        <v>85</v>
      </c>
      <c r="AY565" s="265" t="s">
        <v>149</v>
      </c>
    </row>
    <row r="566" s="2" customFormat="1" ht="21.75" customHeight="1">
      <c r="A566" s="39"/>
      <c r="B566" s="40"/>
      <c r="C566" s="227" t="s">
        <v>939</v>
      </c>
      <c r="D566" s="227" t="s">
        <v>155</v>
      </c>
      <c r="E566" s="228" t="s">
        <v>940</v>
      </c>
      <c r="F566" s="229" t="s">
        <v>941</v>
      </c>
      <c r="G566" s="230" t="s">
        <v>284</v>
      </c>
      <c r="H566" s="231">
        <v>1</v>
      </c>
      <c r="I566" s="232"/>
      <c r="J566" s="233">
        <f>ROUND(I566*H566,2)</f>
        <v>0</v>
      </c>
      <c r="K566" s="229" t="s">
        <v>159</v>
      </c>
      <c r="L566" s="45"/>
      <c r="M566" s="234" t="s">
        <v>1</v>
      </c>
      <c r="N566" s="235" t="s">
        <v>42</v>
      </c>
      <c r="O566" s="92"/>
      <c r="P566" s="236">
        <f>O566*H566</f>
        <v>0</v>
      </c>
      <c r="Q566" s="236">
        <v>0</v>
      </c>
      <c r="R566" s="236">
        <f>Q566*H566</f>
        <v>0</v>
      </c>
      <c r="S566" s="236">
        <v>0</v>
      </c>
      <c r="T566" s="237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8" t="s">
        <v>148</v>
      </c>
      <c r="AT566" s="238" t="s">
        <v>155</v>
      </c>
      <c r="AU566" s="238" t="s">
        <v>87</v>
      </c>
      <c r="AY566" s="18" t="s">
        <v>149</v>
      </c>
      <c r="BE566" s="239">
        <f>IF(N566="základní",J566,0)</f>
        <v>0</v>
      </c>
      <c r="BF566" s="239">
        <f>IF(N566="snížená",J566,0)</f>
        <v>0</v>
      </c>
      <c r="BG566" s="239">
        <f>IF(N566="zákl. přenesená",J566,0)</f>
        <v>0</v>
      </c>
      <c r="BH566" s="239">
        <f>IF(N566="sníž. přenesená",J566,0)</f>
        <v>0</v>
      </c>
      <c r="BI566" s="239">
        <f>IF(N566="nulová",J566,0)</f>
        <v>0</v>
      </c>
      <c r="BJ566" s="18" t="s">
        <v>85</v>
      </c>
      <c r="BK566" s="239">
        <f>ROUND(I566*H566,2)</f>
        <v>0</v>
      </c>
      <c r="BL566" s="18" t="s">
        <v>148</v>
      </c>
      <c r="BM566" s="238" t="s">
        <v>942</v>
      </c>
    </row>
    <row r="567" s="2" customFormat="1">
      <c r="A567" s="39"/>
      <c r="B567" s="40"/>
      <c r="C567" s="41"/>
      <c r="D567" s="240" t="s">
        <v>162</v>
      </c>
      <c r="E567" s="41"/>
      <c r="F567" s="241" t="s">
        <v>943</v>
      </c>
      <c r="G567" s="41"/>
      <c r="H567" s="41"/>
      <c r="I567" s="242"/>
      <c r="J567" s="41"/>
      <c r="K567" s="41"/>
      <c r="L567" s="45"/>
      <c r="M567" s="243"/>
      <c r="N567" s="244"/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162</v>
      </c>
      <c r="AU567" s="18" t="s">
        <v>87</v>
      </c>
    </row>
    <row r="568" s="13" customFormat="1">
      <c r="A568" s="13"/>
      <c r="B568" s="245"/>
      <c r="C568" s="246"/>
      <c r="D568" s="240" t="s">
        <v>163</v>
      </c>
      <c r="E568" s="247" t="s">
        <v>1</v>
      </c>
      <c r="F568" s="248" t="s">
        <v>944</v>
      </c>
      <c r="G568" s="246"/>
      <c r="H568" s="247" t="s">
        <v>1</v>
      </c>
      <c r="I568" s="249"/>
      <c r="J568" s="246"/>
      <c r="K568" s="246"/>
      <c r="L568" s="250"/>
      <c r="M568" s="251"/>
      <c r="N568" s="252"/>
      <c r="O568" s="252"/>
      <c r="P568" s="252"/>
      <c r="Q568" s="252"/>
      <c r="R568" s="252"/>
      <c r="S568" s="252"/>
      <c r="T568" s="25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4" t="s">
        <v>163</v>
      </c>
      <c r="AU568" s="254" t="s">
        <v>87</v>
      </c>
      <c r="AV568" s="13" t="s">
        <v>85</v>
      </c>
      <c r="AW568" s="13" t="s">
        <v>33</v>
      </c>
      <c r="AX568" s="13" t="s">
        <v>77</v>
      </c>
      <c r="AY568" s="254" t="s">
        <v>149</v>
      </c>
    </row>
    <row r="569" s="14" customFormat="1">
      <c r="A569" s="14"/>
      <c r="B569" s="255"/>
      <c r="C569" s="256"/>
      <c r="D569" s="240" t="s">
        <v>163</v>
      </c>
      <c r="E569" s="257" t="s">
        <v>1</v>
      </c>
      <c r="F569" s="258" t="s">
        <v>945</v>
      </c>
      <c r="G569" s="256"/>
      <c r="H569" s="259">
        <v>1</v>
      </c>
      <c r="I569" s="260"/>
      <c r="J569" s="256"/>
      <c r="K569" s="256"/>
      <c r="L569" s="261"/>
      <c r="M569" s="262"/>
      <c r="N569" s="263"/>
      <c r="O569" s="263"/>
      <c r="P569" s="263"/>
      <c r="Q569" s="263"/>
      <c r="R569" s="263"/>
      <c r="S569" s="263"/>
      <c r="T569" s="26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65" t="s">
        <v>163</v>
      </c>
      <c r="AU569" s="265" t="s">
        <v>87</v>
      </c>
      <c r="AV569" s="14" t="s">
        <v>87</v>
      </c>
      <c r="AW569" s="14" t="s">
        <v>33</v>
      </c>
      <c r="AX569" s="14" t="s">
        <v>85</v>
      </c>
      <c r="AY569" s="265" t="s">
        <v>149</v>
      </c>
    </row>
    <row r="570" s="13" customFormat="1">
      <c r="A570" s="13"/>
      <c r="B570" s="245"/>
      <c r="C570" s="246"/>
      <c r="D570" s="240" t="s">
        <v>163</v>
      </c>
      <c r="E570" s="247" t="s">
        <v>1</v>
      </c>
      <c r="F570" s="248" t="s">
        <v>560</v>
      </c>
      <c r="G570" s="246"/>
      <c r="H570" s="247" t="s">
        <v>1</v>
      </c>
      <c r="I570" s="249"/>
      <c r="J570" s="246"/>
      <c r="K570" s="246"/>
      <c r="L570" s="250"/>
      <c r="M570" s="251"/>
      <c r="N570" s="252"/>
      <c r="O570" s="252"/>
      <c r="P570" s="252"/>
      <c r="Q570" s="252"/>
      <c r="R570" s="252"/>
      <c r="S570" s="252"/>
      <c r="T570" s="25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4" t="s">
        <v>163</v>
      </c>
      <c r="AU570" s="254" t="s">
        <v>87</v>
      </c>
      <c r="AV570" s="13" t="s">
        <v>85</v>
      </c>
      <c r="AW570" s="13" t="s">
        <v>33</v>
      </c>
      <c r="AX570" s="13" t="s">
        <v>77</v>
      </c>
      <c r="AY570" s="254" t="s">
        <v>149</v>
      </c>
    </row>
    <row r="571" s="2" customFormat="1" ht="16.5" customHeight="1">
      <c r="A571" s="39"/>
      <c r="B571" s="40"/>
      <c r="C571" s="280" t="s">
        <v>88</v>
      </c>
      <c r="D571" s="280" t="s">
        <v>553</v>
      </c>
      <c r="E571" s="281" t="s">
        <v>946</v>
      </c>
      <c r="F571" s="282" t="s">
        <v>947</v>
      </c>
      <c r="G571" s="283" t="s">
        <v>284</v>
      </c>
      <c r="H571" s="284">
        <v>1</v>
      </c>
      <c r="I571" s="285"/>
      <c r="J571" s="286">
        <f>ROUND(I571*H571,2)</f>
        <v>0</v>
      </c>
      <c r="K571" s="282" t="s">
        <v>159</v>
      </c>
      <c r="L571" s="287"/>
      <c r="M571" s="288" t="s">
        <v>1</v>
      </c>
      <c r="N571" s="289" t="s">
        <v>42</v>
      </c>
      <c r="O571" s="92"/>
      <c r="P571" s="236">
        <f>O571*H571</f>
        <v>0</v>
      </c>
      <c r="Q571" s="236">
        <v>0.0015</v>
      </c>
      <c r="R571" s="236">
        <f>Q571*H571</f>
        <v>0.0015</v>
      </c>
      <c r="S571" s="236">
        <v>0</v>
      </c>
      <c r="T571" s="237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38" t="s">
        <v>197</v>
      </c>
      <c r="AT571" s="238" t="s">
        <v>553</v>
      </c>
      <c r="AU571" s="238" t="s">
        <v>87</v>
      </c>
      <c r="AY571" s="18" t="s">
        <v>149</v>
      </c>
      <c r="BE571" s="239">
        <f>IF(N571="základní",J571,0)</f>
        <v>0</v>
      </c>
      <c r="BF571" s="239">
        <f>IF(N571="snížená",J571,0)</f>
        <v>0</v>
      </c>
      <c r="BG571" s="239">
        <f>IF(N571="zákl. přenesená",J571,0)</f>
        <v>0</v>
      </c>
      <c r="BH571" s="239">
        <f>IF(N571="sníž. přenesená",J571,0)</f>
        <v>0</v>
      </c>
      <c r="BI571" s="239">
        <f>IF(N571="nulová",J571,0)</f>
        <v>0</v>
      </c>
      <c r="BJ571" s="18" t="s">
        <v>85</v>
      </c>
      <c r="BK571" s="239">
        <f>ROUND(I571*H571,2)</f>
        <v>0</v>
      </c>
      <c r="BL571" s="18" t="s">
        <v>148</v>
      </c>
      <c r="BM571" s="238" t="s">
        <v>948</v>
      </c>
    </row>
    <row r="572" s="2" customFormat="1">
      <c r="A572" s="39"/>
      <c r="B572" s="40"/>
      <c r="C572" s="41"/>
      <c r="D572" s="240" t="s">
        <v>162</v>
      </c>
      <c r="E572" s="41"/>
      <c r="F572" s="241" t="s">
        <v>947</v>
      </c>
      <c r="G572" s="41"/>
      <c r="H572" s="41"/>
      <c r="I572" s="242"/>
      <c r="J572" s="41"/>
      <c r="K572" s="41"/>
      <c r="L572" s="45"/>
      <c r="M572" s="243"/>
      <c r="N572" s="244"/>
      <c r="O572" s="92"/>
      <c r="P572" s="92"/>
      <c r="Q572" s="92"/>
      <c r="R572" s="92"/>
      <c r="S572" s="92"/>
      <c r="T572" s="93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162</v>
      </c>
      <c r="AU572" s="18" t="s">
        <v>87</v>
      </c>
    </row>
    <row r="573" s="14" customFormat="1">
      <c r="A573" s="14"/>
      <c r="B573" s="255"/>
      <c r="C573" s="256"/>
      <c r="D573" s="240" t="s">
        <v>163</v>
      </c>
      <c r="E573" s="257" t="s">
        <v>1</v>
      </c>
      <c r="F573" s="258" t="s">
        <v>949</v>
      </c>
      <c r="G573" s="256"/>
      <c r="H573" s="259">
        <v>1</v>
      </c>
      <c r="I573" s="260"/>
      <c r="J573" s="256"/>
      <c r="K573" s="256"/>
      <c r="L573" s="261"/>
      <c r="M573" s="262"/>
      <c r="N573" s="263"/>
      <c r="O573" s="263"/>
      <c r="P573" s="263"/>
      <c r="Q573" s="263"/>
      <c r="R573" s="263"/>
      <c r="S573" s="263"/>
      <c r="T573" s="26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5" t="s">
        <v>163</v>
      </c>
      <c r="AU573" s="265" t="s">
        <v>87</v>
      </c>
      <c r="AV573" s="14" t="s">
        <v>87</v>
      </c>
      <c r="AW573" s="14" t="s">
        <v>33</v>
      </c>
      <c r="AX573" s="14" t="s">
        <v>85</v>
      </c>
      <c r="AY573" s="265" t="s">
        <v>149</v>
      </c>
    </row>
    <row r="574" s="2" customFormat="1" ht="16.5" customHeight="1">
      <c r="A574" s="39"/>
      <c r="B574" s="40"/>
      <c r="C574" s="227" t="s">
        <v>950</v>
      </c>
      <c r="D574" s="227" t="s">
        <v>155</v>
      </c>
      <c r="E574" s="228" t="s">
        <v>951</v>
      </c>
      <c r="F574" s="229" t="s">
        <v>952</v>
      </c>
      <c r="G574" s="230" t="s">
        <v>284</v>
      </c>
      <c r="H574" s="231">
        <v>4</v>
      </c>
      <c r="I574" s="232"/>
      <c r="J574" s="233">
        <f>ROUND(I574*H574,2)</f>
        <v>0</v>
      </c>
      <c r="K574" s="229" t="s">
        <v>159</v>
      </c>
      <c r="L574" s="45"/>
      <c r="M574" s="234" t="s">
        <v>1</v>
      </c>
      <c r="N574" s="235" t="s">
        <v>42</v>
      </c>
      <c r="O574" s="92"/>
      <c r="P574" s="236">
        <f>O574*H574</f>
        <v>0</v>
      </c>
      <c r="Q574" s="236">
        <v>1.29291</v>
      </c>
      <c r="R574" s="236">
        <f>Q574*H574</f>
        <v>5.17164</v>
      </c>
      <c r="S574" s="236">
        <v>0</v>
      </c>
      <c r="T574" s="237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8" t="s">
        <v>148</v>
      </c>
      <c r="AT574" s="238" t="s">
        <v>155</v>
      </c>
      <c r="AU574" s="238" t="s">
        <v>87</v>
      </c>
      <c r="AY574" s="18" t="s">
        <v>149</v>
      </c>
      <c r="BE574" s="239">
        <f>IF(N574="základní",J574,0)</f>
        <v>0</v>
      </c>
      <c r="BF574" s="239">
        <f>IF(N574="snížená",J574,0)</f>
        <v>0</v>
      </c>
      <c r="BG574" s="239">
        <f>IF(N574="zákl. přenesená",J574,0)</f>
        <v>0</v>
      </c>
      <c r="BH574" s="239">
        <f>IF(N574="sníž. přenesená",J574,0)</f>
        <v>0</v>
      </c>
      <c r="BI574" s="239">
        <f>IF(N574="nulová",J574,0)</f>
        <v>0</v>
      </c>
      <c r="BJ574" s="18" t="s">
        <v>85</v>
      </c>
      <c r="BK574" s="239">
        <f>ROUND(I574*H574,2)</f>
        <v>0</v>
      </c>
      <c r="BL574" s="18" t="s">
        <v>148</v>
      </c>
      <c r="BM574" s="238" t="s">
        <v>953</v>
      </c>
    </row>
    <row r="575" s="2" customFormat="1">
      <c r="A575" s="39"/>
      <c r="B575" s="40"/>
      <c r="C575" s="41"/>
      <c r="D575" s="240" t="s">
        <v>162</v>
      </c>
      <c r="E575" s="41"/>
      <c r="F575" s="241" t="s">
        <v>952</v>
      </c>
      <c r="G575" s="41"/>
      <c r="H575" s="41"/>
      <c r="I575" s="242"/>
      <c r="J575" s="41"/>
      <c r="K575" s="41"/>
      <c r="L575" s="45"/>
      <c r="M575" s="243"/>
      <c r="N575" s="244"/>
      <c r="O575" s="92"/>
      <c r="P575" s="92"/>
      <c r="Q575" s="92"/>
      <c r="R575" s="92"/>
      <c r="S575" s="92"/>
      <c r="T575" s="93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162</v>
      </c>
      <c r="AU575" s="18" t="s">
        <v>87</v>
      </c>
    </row>
    <row r="576" s="14" customFormat="1">
      <c r="A576" s="14"/>
      <c r="B576" s="255"/>
      <c r="C576" s="256"/>
      <c r="D576" s="240" t="s">
        <v>163</v>
      </c>
      <c r="E576" s="257" t="s">
        <v>1</v>
      </c>
      <c r="F576" s="258" t="s">
        <v>954</v>
      </c>
      <c r="G576" s="256"/>
      <c r="H576" s="259">
        <v>4</v>
      </c>
      <c r="I576" s="260"/>
      <c r="J576" s="256"/>
      <c r="K576" s="256"/>
      <c r="L576" s="261"/>
      <c r="M576" s="262"/>
      <c r="N576" s="263"/>
      <c r="O576" s="263"/>
      <c r="P576" s="263"/>
      <c r="Q576" s="263"/>
      <c r="R576" s="263"/>
      <c r="S576" s="263"/>
      <c r="T576" s="26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5" t="s">
        <v>163</v>
      </c>
      <c r="AU576" s="265" t="s">
        <v>87</v>
      </c>
      <c r="AV576" s="14" t="s">
        <v>87</v>
      </c>
      <c r="AW576" s="14" t="s">
        <v>33</v>
      </c>
      <c r="AX576" s="14" t="s">
        <v>85</v>
      </c>
      <c r="AY576" s="265" t="s">
        <v>149</v>
      </c>
    </row>
    <row r="577" s="2" customFormat="1" ht="16.5" customHeight="1">
      <c r="A577" s="39"/>
      <c r="B577" s="40"/>
      <c r="C577" s="227" t="s">
        <v>955</v>
      </c>
      <c r="D577" s="227" t="s">
        <v>155</v>
      </c>
      <c r="E577" s="228" t="s">
        <v>956</v>
      </c>
      <c r="F577" s="229" t="s">
        <v>957</v>
      </c>
      <c r="G577" s="230" t="s">
        <v>284</v>
      </c>
      <c r="H577" s="231">
        <v>1</v>
      </c>
      <c r="I577" s="232"/>
      <c r="J577" s="233">
        <f>ROUND(I577*H577,2)</f>
        <v>0</v>
      </c>
      <c r="K577" s="229" t="s">
        <v>159</v>
      </c>
      <c r="L577" s="45"/>
      <c r="M577" s="234" t="s">
        <v>1</v>
      </c>
      <c r="N577" s="235" t="s">
        <v>42</v>
      </c>
      <c r="O577" s="92"/>
      <c r="P577" s="236">
        <f>O577*H577</f>
        <v>0</v>
      </c>
      <c r="Q577" s="236">
        <v>0.12526000000000001</v>
      </c>
      <c r="R577" s="236">
        <f>Q577*H577</f>
        <v>0.12526000000000001</v>
      </c>
      <c r="S577" s="236">
        <v>0</v>
      </c>
      <c r="T577" s="237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38" t="s">
        <v>148</v>
      </c>
      <c r="AT577" s="238" t="s">
        <v>155</v>
      </c>
      <c r="AU577" s="238" t="s">
        <v>87</v>
      </c>
      <c r="AY577" s="18" t="s">
        <v>149</v>
      </c>
      <c r="BE577" s="239">
        <f>IF(N577="základní",J577,0)</f>
        <v>0</v>
      </c>
      <c r="BF577" s="239">
        <f>IF(N577="snížená",J577,0)</f>
        <v>0</v>
      </c>
      <c r="BG577" s="239">
        <f>IF(N577="zákl. přenesená",J577,0)</f>
        <v>0</v>
      </c>
      <c r="BH577" s="239">
        <f>IF(N577="sníž. přenesená",J577,0)</f>
        <v>0</v>
      </c>
      <c r="BI577" s="239">
        <f>IF(N577="nulová",J577,0)</f>
        <v>0</v>
      </c>
      <c r="BJ577" s="18" t="s">
        <v>85</v>
      </c>
      <c r="BK577" s="239">
        <f>ROUND(I577*H577,2)</f>
        <v>0</v>
      </c>
      <c r="BL577" s="18" t="s">
        <v>148</v>
      </c>
      <c r="BM577" s="238" t="s">
        <v>958</v>
      </c>
    </row>
    <row r="578" s="2" customFormat="1">
      <c r="A578" s="39"/>
      <c r="B578" s="40"/>
      <c r="C578" s="41"/>
      <c r="D578" s="240" t="s">
        <v>162</v>
      </c>
      <c r="E578" s="41"/>
      <c r="F578" s="241" t="s">
        <v>959</v>
      </c>
      <c r="G578" s="41"/>
      <c r="H578" s="41"/>
      <c r="I578" s="242"/>
      <c r="J578" s="41"/>
      <c r="K578" s="41"/>
      <c r="L578" s="45"/>
      <c r="M578" s="243"/>
      <c r="N578" s="244"/>
      <c r="O578" s="92"/>
      <c r="P578" s="92"/>
      <c r="Q578" s="92"/>
      <c r="R578" s="92"/>
      <c r="S578" s="92"/>
      <c r="T578" s="93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162</v>
      </c>
      <c r="AU578" s="18" t="s">
        <v>87</v>
      </c>
    </row>
    <row r="579" s="14" customFormat="1">
      <c r="A579" s="14"/>
      <c r="B579" s="255"/>
      <c r="C579" s="256"/>
      <c r="D579" s="240" t="s">
        <v>163</v>
      </c>
      <c r="E579" s="257" t="s">
        <v>1</v>
      </c>
      <c r="F579" s="258" t="s">
        <v>960</v>
      </c>
      <c r="G579" s="256"/>
      <c r="H579" s="259">
        <v>1</v>
      </c>
      <c r="I579" s="260"/>
      <c r="J579" s="256"/>
      <c r="K579" s="256"/>
      <c r="L579" s="261"/>
      <c r="M579" s="262"/>
      <c r="N579" s="263"/>
      <c r="O579" s="263"/>
      <c r="P579" s="263"/>
      <c r="Q579" s="263"/>
      <c r="R579" s="263"/>
      <c r="S579" s="263"/>
      <c r="T579" s="26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65" t="s">
        <v>163</v>
      </c>
      <c r="AU579" s="265" t="s">
        <v>87</v>
      </c>
      <c r="AV579" s="14" t="s">
        <v>87</v>
      </c>
      <c r="AW579" s="14" t="s">
        <v>33</v>
      </c>
      <c r="AX579" s="14" t="s">
        <v>85</v>
      </c>
      <c r="AY579" s="265" t="s">
        <v>149</v>
      </c>
    </row>
    <row r="580" s="2" customFormat="1" ht="16.5" customHeight="1">
      <c r="A580" s="39"/>
      <c r="B580" s="40"/>
      <c r="C580" s="280" t="s">
        <v>961</v>
      </c>
      <c r="D580" s="280" t="s">
        <v>553</v>
      </c>
      <c r="E580" s="281" t="s">
        <v>962</v>
      </c>
      <c r="F580" s="282" t="s">
        <v>963</v>
      </c>
      <c r="G580" s="283" t="s">
        <v>284</v>
      </c>
      <c r="H580" s="284">
        <v>1</v>
      </c>
      <c r="I580" s="285"/>
      <c r="J580" s="286">
        <f>ROUND(I580*H580,2)</f>
        <v>0</v>
      </c>
      <c r="K580" s="282" t="s">
        <v>159</v>
      </c>
      <c r="L580" s="287"/>
      <c r="M580" s="288" t="s">
        <v>1</v>
      </c>
      <c r="N580" s="289" t="s">
        <v>42</v>
      </c>
      <c r="O580" s="92"/>
      <c r="P580" s="236">
        <f>O580*H580</f>
        <v>0</v>
      </c>
      <c r="Q580" s="236">
        <v>0.17499999999999999</v>
      </c>
      <c r="R580" s="236">
        <f>Q580*H580</f>
        <v>0.17499999999999999</v>
      </c>
      <c r="S580" s="236">
        <v>0</v>
      </c>
      <c r="T580" s="237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8" t="s">
        <v>197</v>
      </c>
      <c r="AT580" s="238" t="s">
        <v>553</v>
      </c>
      <c r="AU580" s="238" t="s">
        <v>87</v>
      </c>
      <c r="AY580" s="18" t="s">
        <v>149</v>
      </c>
      <c r="BE580" s="239">
        <f>IF(N580="základní",J580,0)</f>
        <v>0</v>
      </c>
      <c r="BF580" s="239">
        <f>IF(N580="snížená",J580,0)</f>
        <v>0</v>
      </c>
      <c r="BG580" s="239">
        <f>IF(N580="zákl. přenesená",J580,0)</f>
        <v>0</v>
      </c>
      <c r="BH580" s="239">
        <f>IF(N580="sníž. přenesená",J580,0)</f>
        <v>0</v>
      </c>
      <c r="BI580" s="239">
        <f>IF(N580="nulová",J580,0)</f>
        <v>0</v>
      </c>
      <c r="BJ580" s="18" t="s">
        <v>85</v>
      </c>
      <c r="BK580" s="239">
        <f>ROUND(I580*H580,2)</f>
        <v>0</v>
      </c>
      <c r="BL580" s="18" t="s">
        <v>148</v>
      </c>
      <c r="BM580" s="238" t="s">
        <v>964</v>
      </c>
    </row>
    <row r="581" s="2" customFormat="1">
      <c r="A581" s="39"/>
      <c r="B581" s="40"/>
      <c r="C581" s="41"/>
      <c r="D581" s="240" t="s">
        <v>162</v>
      </c>
      <c r="E581" s="41"/>
      <c r="F581" s="241" t="s">
        <v>963</v>
      </c>
      <c r="G581" s="41"/>
      <c r="H581" s="41"/>
      <c r="I581" s="242"/>
      <c r="J581" s="41"/>
      <c r="K581" s="41"/>
      <c r="L581" s="45"/>
      <c r="M581" s="243"/>
      <c r="N581" s="244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162</v>
      </c>
      <c r="AU581" s="18" t="s">
        <v>87</v>
      </c>
    </row>
    <row r="582" s="14" customFormat="1">
      <c r="A582" s="14"/>
      <c r="B582" s="255"/>
      <c r="C582" s="256"/>
      <c r="D582" s="240" t="s">
        <v>163</v>
      </c>
      <c r="E582" s="257" t="s">
        <v>1</v>
      </c>
      <c r="F582" s="258" t="s">
        <v>744</v>
      </c>
      <c r="G582" s="256"/>
      <c r="H582" s="259">
        <v>1</v>
      </c>
      <c r="I582" s="260"/>
      <c r="J582" s="256"/>
      <c r="K582" s="256"/>
      <c r="L582" s="261"/>
      <c r="M582" s="262"/>
      <c r="N582" s="263"/>
      <c r="O582" s="263"/>
      <c r="P582" s="263"/>
      <c r="Q582" s="263"/>
      <c r="R582" s="263"/>
      <c r="S582" s="263"/>
      <c r="T582" s="264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65" t="s">
        <v>163</v>
      </c>
      <c r="AU582" s="265" t="s">
        <v>87</v>
      </c>
      <c r="AV582" s="14" t="s">
        <v>87</v>
      </c>
      <c r="AW582" s="14" t="s">
        <v>33</v>
      </c>
      <c r="AX582" s="14" t="s">
        <v>85</v>
      </c>
      <c r="AY582" s="265" t="s">
        <v>149</v>
      </c>
    </row>
    <row r="583" s="2" customFormat="1" ht="16.5" customHeight="1">
      <c r="A583" s="39"/>
      <c r="B583" s="40"/>
      <c r="C583" s="227" t="s">
        <v>965</v>
      </c>
      <c r="D583" s="227" t="s">
        <v>155</v>
      </c>
      <c r="E583" s="228" t="s">
        <v>966</v>
      </c>
      <c r="F583" s="229" t="s">
        <v>967</v>
      </c>
      <c r="G583" s="230" t="s">
        <v>284</v>
      </c>
      <c r="H583" s="231">
        <v>1</v>
      </c>
      <c r="I583" s="232"/>
      <c r="J583" s="233">
        <f>ROUND(I583*H583,2)</f>
        <v>0</v>
      </c>
      <c r="K583" s="229" t="s">
        <v>159</v>
      </c>
      <c r="L583" s="45"/>
      <c r="M583" s="234" t="s">
        <v>1</v>
      </c>
      <c r="N583" s="235" t="s">
        <v>42</v>
      </c>
      <c r="O583" s="92"/>
      <c r="P583" s="236">
        <f>O583*H583</f>
        <v>0</v>
      </c>
      <c r="Q583" s="236">
        <v>0.030759999999999999</v>
      </c>
      <c r="R583" s="236">
        <f>Q583*H583</f>
        <v>0.030759999999999999</v>
      </c>
      <c r="S583" s="236">
        <v>0</v>
      </c>
      <c r="T583" s="237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38" t="s">
        <v>148</v>
      </c>
      <c r="AT583" s="238" t="s">
        <v>155</v>
      </c>
      <c r="AU583" s="238" t="s">
        <v>87</v>
      </c>
      <c r="AY583" s="18" t="s">
        <v>149</v>
      </c>
      <c r="BE583" s="239">
        <f>IF(N583="základní",J583,0)</f>
        <v>0</v>
      </c>
      <c r="BF583" s="239">
        <f>IF(N583="snížená",J583,0)</f>
        <v>0</v>
      </c>
      <c r="BG583" s="239">
        <f>IF(N583="zákl. přenesená",J583,0)</f>
        <v>0</v>
      </c>
      <c r="BH583" s="239">
        <f>IF(N583="sníž. přenesená",J583,0)</f>
        <v>0</v>
      </c>
      <c r="BI583" s="239">
        <f>IF(N583="nulová",J583,0)</f>
        <v>0</v>
      </c>
      <c r="BJ583" s="18" t="s">
        <v>85</v>
      </c>
      <c r="BK583" s="239">
        <f>ROUND(I583*H583,2)</f>
        <v>0</v>
      </c>
      <c r="BL583" s="18" t="s">
        <v>148</v>
      </c>
      <c r="BM583" s="238" t="s">
        <v>968</v>
      </c>
    </row>
    <row r="584" s="2" customFormat="1">
      <c r="A584" s="39"/>
      <c r="B584" s="40"/>
      <c r="C584" s="41"/>
      <c r="D584" s="240" t="s">
        <v>162</v>
      </c>
      <c r="E584" s="41"/>
      <c r="F584" s="241" t="s">
        <v>969</v>
      </c>
      <c r="G584" s="41"/>
      <c r="H584" s="41"/>
      <c r="I584" s="242"/>
      <c r="J584" s="41"/>
      <c r="K584" s="41"/>
      <c r="L584" s="45"/>
      <c r="M584" s="243"/>
      <c r="N584" s="244"/>
      <c r="O584" s="92"/>
      <c r="P584" s="92"/>
      <c r="Q584" s="92"/>
      <c r="R584" s="92"/>
      <c r="S584" s="92"/>
      <c r="T584" s="93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162</v>
      </c>
      <c r="AU584" s="18" t="s">
        <v>87</v>
      </c>
    </row>
    <row r="585" s="14" customFormat="1">
      <c r="A585" s="14"/>
      <c r="B585" s="255"/>
      <c r="C585" s="256"/>
      <c r="D585" s="240" t="s">
        <v>163</v>
      </c>
      <c r="E585" s="257" t="s">
        <v>1</v>
      </c>
      <c r="F585" s="258" t="s">
        <v>960</v>
      </c>
      <c r="G585" s="256"/>
      <c r="H585" s="259">
        <v>1</v>
      </c>
      <c r="I585" s="260"/>
      <c r="J585" s="256"/>
      <c r="K585" s="256"/>
      <c r="L585" s="261"/>
      <c r="M585" s="262"/>
      <c r="N585" s="263"/>
      <c r="O585" s="263"/>
      <c r="P585" s="263"/>
      <c r="Q585" s="263"/>
      <c r="R585" s="263"/>
      <c r="S585" s="263"/>
      <c r="T585" s="26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5" t="s">
        <v>163</v>
      </c>
      <c r="AU585" s="265" t="s">
        <v>87</v>
      </c>
      <c r="AV585" s="14" t="s">
        <v>87</v>
      </c>
      <c r="AW585" s="14" t="s">
        <v>33</v>
      </c>
      <c r="AX585" s="14" t="s">
        <v>85</v>
      </c>
      <c r="AY585" s="265" t="s">
        <v>149</v>
      </c>
    </row>
    <row r="586" s="2" customFormat="1" ht="16.5" customHeight="1">
      <c r="A586" s="39"/>
      <c r="B586" s="40"/>
      <c r="C586" s="280" t="s">
        <v>970</v>
      </c>
      <c r="D586" s="280" t="s">
        <v>553</v>
      </c>
      <c r="E586" s="281" t="s">
        <v>971</v>
      </c>
      <c r="F586" s="282" t="s">
        <v>972</v>
      </c>
      <c r="G586" s="283" t="s">
        <v>284</v>
      </c>
      <c r="H586" s="284">
        <v>1</v>
      </c>
      <c r="I586" s="285"/>
      <c r="J586" s="286">
        <f>ROUND(I586*H586,2)</f>
        <v>0</v>
      </c>
      <c r="K586" s="282" t="s">
        <v>159</v>
      </c>
      <c r="L586" s="287"/>
      <c r="M586" s="288" t="s">
        <v>1</v>
      </c>
      <c r="N586" s="289" t="s">
        <v>42</v>
      </c>
      <c r="O586" s="92"/>
      <c r="P586" s="236">
        <f>O586*H586</f>
        <v>0</v>
      </c>
      <c r="Q586" s="236">
        <v>0.075999999999999998</v>
      </c>
      <c r="R586" s="236">
        <f>Q586*H586</f>
        <v>0.075999999999999998</v>
      </c>
      <c r="S586" s="236">
        <v>0</v>
      </c>
      <c r="T586" s="237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8" t="s">
        <v>197</v>
      </c>
      <c r="AT586" s="238" t="s">
        <v>553</v>
      </c>
      <c r="AU586" s="238" t="s">
        <v>87</v>
      </c>
      <c r="AY586" s="18" t="s">
        <v>149</v>
      </c>
      <c r="BE586" s="239">
        <f>IF(N586="základní",J586,0)</f>
        <v>0</v>
      </c>
      <c r="BF586" s="239">
        <f>IF(N586="snížená",J586,0)</f>
        <v>0</v>
      </c>
      <c r="BG586" s="239">
        <f>IF(N586="zákl. přenesená",J586,0)</f>
        <v>0</v>
      </c>
      <c r="BH586" s="239">
        <f>IF(N586="sníž. přenesená",J586,0)</f>
        <v>0</v>
      </c>
      <c r="BI586" s="239">
        <f>IF(N586="nulová",J586,0)</f>
        <v>0</v>
      </c>
      <c r="BJ586" s="18" t="s">
        <v>85</v>
      </c>
      <c r="BK586" s="239">
        <f>ROUND(I586*H586,2)</f>
        <v>0</v>
      </c>
      <c r="BL586" s="18" t="s">
        <v>148</v>
      </c>
      <c r="BM586" s="238" t="s">
        <v>973</v>
      </c>
    </row>
    <row r="587" s="2" customFormat="1">
      <c r="A587" s="39"/>
      <c r="B587" s="40"/>
      <c r="C587" s="41"/>
      <c r="D587" s="240" t="s">
        <v>162</v>
      </c>
      <c r="E587" s="41"/>
      <c r="F587" s="241" t="s">
        <v>972</v>
      </c>
      <c r="G587" s="41"/>
      <c r="H587" s="41"/>
      <c r="I587" s="242"/>
      <c r="J587" s="41"/>
      <c r="K587" s="41"/>
      <c r="L587" s="45"/>
      <c r="M587" s="243"/>
      <c r="N587" s="244"/>
      <c r="O587" s="92"/>
      <c r="P587" s="92"/>
      <c r="Q587" s="92"/>
      <c r="R587" s="92"/>
      <c r="S587" s="92"/>
      <c r="T587" s="93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162</v>
      </c>
      <c r="AU587" s="18" t="s">
        <v>87</v>
      </c>
    </row>
    <row r="588" s="14" customFormat="1">
      <c r="A588" s="14"/>
      <c r="B588" s="255"/>
      <c r="C588" s="256"/>
      <c r="D588" s="240" t="s">
        <v>163</v>
      </c>
      <c r="E588" s="257" t="s">
        <v>1</v>
      </c>
      <c r="F588" s="258" t="s">
        <v>744</v>
      </c>
      <c r="G588" s="256"/>
      <c r="H588" s="259">
        <v>1</v>
      </c>
      <c r="I588" s="260"/>
      <c r="J588" s="256"/>
      <c r="K588" s="256"/>
      <c r="L588" s="261"/>
      <c r="M588" s="262"/>
      <c r="N588" s="263"/>
      <c r="O588" s="263"/>
      <c r="P588" s="263"/>
      <c r="Q588" s="263"/>
      <c r="R588" s="263"/>
      <c r="S588" s="263"/>
      <c r="T588" s="26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65" t="s">
        <v>163</v>
      </c>
      <c r="AU588" s="265" t="s">
        <v>87</v>
      </c>
      <c r="AV588" s="14" t="s">
        <v>87</v>
      </c>
      <c r="AW588" s="14" t="s">
        <v>33</v>
      </c>
      <c r="AX588" s="14" t="s">
        <v>85</v>
      </c>
      <c r="AY588" s="265" t="s">
        <v>149</v>
      </c>
    </row>
    <row r="589" s="2" customFormat="1" ht="16.5" customHeight="1">
      <c r="A589" s="39"/>
      <c r="B589" s="40"/>
      <c r="C589" s="227" t="s">
        <v>974</v>
      </c>
      <c r="D589" s="227" t="s">
        <v>155</v>
      </c>
      <c r="E589" s="228" t="s">
        <v>975</v>
      </c>
      <c r="F589" s="229" t="s">
        <v>976</v>
      </c>
      <c r="G589" s="230" t="s">
        <v>284</v>
      </c>
      <c r="H589" s="231">
        <v>1</v>
      </c>
      <c r="I589" s="232"/>
      <c r="J589" s="233">
        <f>ROUND(I589*H589,2)</f>
        <v>0</v>
      </c>
      <c r="K589" s="229" t="s">
        <v>159</v>
      </c>
      <c r="L589" s="45"/>
      <c r="M589" s="234" t="s">
        <v>1</v>
      </c>
      <c r="N589" s="235" t="s">
        <v>42</v>
      </c>
      <c r="O589" s="92"/>
      <c r="P589" s="236">
        <f>O589*H589</f>
        <v>0</v>
      </c>
      <c r="Q589" s="236">
        <v>0.030759999999999999</v>
      </c>
      <c r="R589" s="236">
        <f>Q589*H589</f>
        <v>0.030759999999999999</v>
      </c>
      <c r="S589" s="236">
        <v>0</v>
      </c>
      <c r="T589" s="237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8" t="s">
        <v>148</v>
      </c>
      <c r="AT589" s="238" t="s">
        <v>155</v>
      </c>
      <c r="AU589" s="238" t="s">
        <v>87</v>
      </c>
      <c r="AY589" s="18" t="s">
        <v>149</v>
      </c>
      <c r="BE589" s="239">
        <f>IF(N589="základní",J589,0)</f>
        <v>0</v>
      </c>
      <c r="BF589" s="239">
        <f>IF(N589="snížená",J589,0)</f>
        <v>0</v>
      </c>
      <c r="BG589" s="239">
        <f>IF(N589="zákl. přenesená",J589,0)</f>
        <v>0</v>
      </c>
      <c r="BH589" s="239">
        <f>IF(N589="sníž. přenesená",J589,0)</f>
        <v>0</v>
      </c>
      <c r="BI589" s="239">
        <f>IF(N589="nulová",J589,0)</f>
        <v>0</v>
      </c>
      <c r="BJ589" s="18" t="s">
        <v>85</v>
      </c>
      <c r="BK589" s="239">
        <f>ROUND(I589*H589,2)</f>
        <v>0</v>
      </c>
      <c r="BL589" s="18" t="s">
        <v>148</v>
      </c>
      <c r="BM589" s="238" t="s">
        <v>977</v>
      </c>
    </row>
    <row r="590" s="2" customFormat="1">
      <c r="A590" s="39"/>
      <c r="B590" s="40"/>
      <c r="C590" s="41"/>
      <c r="D590" s="240" t="s">
        <v>162</v>
      </c>
      <c r="E590" s="41"/>
      <c r="F590" s="241" t="s">
        <v>978</v>
      </c>
      <c r="G590" s="41"/>
      <c r="H590" s="41"/>
      <c r="I590" s="242"/>
      <c r="J590" s="41"/>
      <c r="K590" s="41"/>
      <c r="L590" s="45"/>
      <c r="M590" s="243"/>
      <c r="N590" s="244"/>
      <c r="O590" s="92"/>
      <c r="P590" s="92"/>
      <c r="Q590" s="92"/>
      <c r="R590" s="92"/>
      <c r="S590" s="92"/>
      <c r="T590" s="93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162</v>
      </c>
      <c r="AU590" s="18" t="s">
        <v>87</v>
      </c>
    </row>
    <row r="591" s="14" customFormat="1">
      <c r="A591" s="14"/>
      <c r="B591" s="255"/>
      <c r="C591" s="256"/>
      <c r="D591" s="240" t="s">
        <v>163</v>
      </c>
      <c r="E591" s="257" t="s">
        <v>1</v>
      </c>
      <c r="F591" s="258" t="s">
        <v>979</v>
      </c>
      <c r="G591" s="256"/>
      <c r="H591" s="259">
        <v>1</v>
      </c>
      <c r="I591" s="260"/>
      <c r="J591" s="256"/>
      <c r="K591" s="256"/>
      <c r="L591" s="261"/>
      <c r="M591" s="262"/>
      <c r="N591" s="263"/>
      <c r="O591" s="263"/>
      <c r="P591" s="263"/>
      <c r="Q591" s="263"/>
      <c r="R591" s="263"/>
      <c r="S591" s="263"/>
      <c r="T591" s="264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65" t="s">
        <v>163</v>
      </c>
      <c r="AU591" s="265" t="s">
        <v>87</v>
      </c>
      <c r="AV591" s="14" t="s">
        <v>87</v>
      </c>
      <c r="AW591" s="14" t="s">
        <v>33</v>
      </c>
      <c r="AX591" s="14" t="s">
        <v>85</v>
      </c>
      <c r="AY591" s="265" t="s">
        <v>149</v>
      </c>
    </row>
    <row r="592" s="2" customFormat="1" ht="16.5" customHeight="1">
      <c r="A592" s="39"/>
      <c r="B592" s="40"/>
      <c r="C592" s="280" t="s">
        <v>980</v>
      </c>
      <c r="D592" s="280" t="s">
        <v>553</v>
      </c>
      <c r="E592" s="281" t="s">
        <v>981</v>
      </c>
      <c r="F592" s="282" t="s">
        <v>982</v>
      </c>
      <c r="G592" s="283" t="s">
        <v>284</v>
      </c>
      <c r="H592" s="284">
        <v>1</v>
      </c>
      <c r="I592" s="285"/>
      <c r="J592" s="286">
        <f>ROUND(I592*H592,2)</f>
        <v>0</v>
      </c>
      <c r="K592" s="282" t="s">
        <v>159</v>
      </c>
      <c r="L592" s="287"/>
      <c r="M592" s="288" t="s">
        <v>1</v>
      </c>
      <c r="N592" s="289" t="s">
        <v>42</v>
      </c>
      <c r="O592" s="92"/>
      <c r="P592" s="236">
        <f>O592*H592</f>
        <v>0</v>
      </c>
      <c r="Q592" s="236">
        <v>0.155</v>
      </c>
      <c r="R592" s="236">
        <f>Q592*H592</f>
        <v>0.155</v>
      </c>
      <c r="S592" s="236">
        <v>0</v>
      </c>
      <c r="T592" s="237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8" t="s">
        <v>197</v>
      </c>
      <c r="AT592" s="238" t="s">
        <v>553</v>
      </c>
      <c r="AU592" s="238" t="s">
        <v>87</v>
      </c>
      <c r="AY592" s="18" t="s">
        <v>149</v>
      </c>
      <c r="BE592" s="239">
        <f>IF(N592="základní",J592,0)</f>
        <v>0</v>
      </c>
      <c r="BF592" s="239">
        <f>IF(N592="snížená",J592,0)</f>
        <v>0</v>
      </c>
      <c r="BG592" s="239">
        <f>IF(N592="zákl. přenesená",J592,0)</f>
        <v>0</v>
      </c>
      <c r="BH592" s="239">
        <f>IF(N592="sníž. přenesená",J592,0)</f>
        <v>0</v>
      </c>
      <c r="BI592" s="239">
        <f>IF(N592="nulová",J592,0)</f>
        <v>0</v>
      </c>
      <c r="BJ592" s="18" t="s">
        <v>85</v>
      </c>
      <c r="BK592" s="239">
        <f>ROUND(I592*H592,2)</f>
        <v>0</v>
      </c>
      <c r="BL592" s="18" t="s">
        <v>148</v>
      </c>
      <c r="BM592" s="238" t="s">
        <v>983</v>
      </c>
    </row>
    <row r="593" s="2" customFormat="1">
      <c r="A593" s="39"/>
      <c r="B593" s="40"/>
      <c r="C593" s="41"/>
      <c r="D593" s="240" t="s">
        <v>162</v>
      </c>
      <c r="E593" s="41"/>
      <c r="F593" s="241" t="s">
        <v>982</v>
      </c>
      <c r="G593" s="41"/>
      <c r="H593" s="41"/>
      <c r="I593" s="242"/>
      <c r="J593" s="41"/>
      <c r="K593" s="41"/>
      <c r="L593" s="45"/>
      <c r="M593" s="243"/>
      <c r="N593" s="244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162</v>
      </c>
      <c r="AU593" s="18" t="s">
        <v>87</v>
      </c>
    </row>
    <row r="594" s="14" customFormat="1">
      <c r="A594" s="14"/>
      <c r="B594" s="255"/>
      <c r="C594" s="256"/>
      <c r="D594" s="240" t="s">
        <v>163</v>
      </c>
      <c r="E594" s="257" t="s">
        <v>1</v>
      </c>
      <c r="F594" s="258" t="s">
        <v>744</v>
      </c>
      <c r="G594" s="256"/>
      <c r="H594" s="259">
        <v>1</v>
      </c>
      <c r="I594" s="260"/>
      <c r="J594" s="256"/>
      <c r="K594" s="256"/>
      <c r="L594" s="261"/>
      <c r="M594" s="262"/>
      <c r="N594" s="263"/>
      <c r="O594" s="263"/>
      <c r="P594" s="263"/>
      <c r="Q594" s="263"/>
      <c r="R594" s="263"/>
      <c r="S594" s="263"/>
      <c r="T594" s="26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65" t="s">
        <v>163</v>
      </c>
      <c r="AU594" s="265" t="s">
        <v>87</v>
      </c>
      <c r="AV594" s="14" t="s">
        <v>87</v>
      </c>
      <c r="AW594" s="14" t="s">
        <v>33</v>
      </c>
      <c r="AX594" s="14" t="s">
        <v>85</v>
      </c>
      <c r="AY594" s="265" t="s">
        <v>149</v>
      </c>
    </row>
    <row r="595" s="2" customFormat="1" ht="16.5" customHeight="1">
      <c r="A595" s="39"/>
      <c r="B595" s="40"/>
      <c r="C595" s="227" t="s">
        <v>984</v>
      </c>
      <c r="D595" s="227" t="s">
        <v>155</v>
      </c>
      <c r="E595" s="228" t="s">
        <v>985</v>
      </c>
      <c r="F595" s="229" t="s">
        <v>986</v>
      </c>
      <c r="G595" s="230" t="s">
        <v>284</v>
      </c>
      <c r="H595" s="231">
        <v>1</v>
      </c>
      <c r="I595" s="232"/>
      <c r="J595" s="233">
        <f>ROUND(I595*H595,2)</f>
        <v>0</v>
      </c>
      <c r="K595" s="229" t="s">
        <v>159</v>
      </c>
      <c r="L595" s="45"/>
      <c r="M595" s="234" t="s">
        <v>1</v>
      </c>
      <c r="N595" s="235" t="s">
        <v>42</v>
      </c>
      <c r="O595" s="92"/>
      <c r="P595" s="236">
        <f>O595*H595</f>
        <v>0</v>
      </c>
      <c r="Q595" s="236">
        <v>0.030759999999999999</v>
      </c>
      <c r="R595" s="236">
        <f>Q595*H595</f>
        <v>0.030759999999999999</v>
      </c>
      <c r="S595" s="236">
        <v>0</v>
      </c>
      <c r="T595" s="237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8" t="s">
        <v>148</v>
      </c>
      <c r="AT595" s="238" t="s">
        <v>155</v>
      </c>
      <c r="AU595" s="238" t="s">
        <v>87</v>
      </c>
      <c r="AY595" s="18" t="s">
        <v>149</v>
      </c>
      <c r="BE595" s="239">
        <f>IF(N595="základní",J595,0)</f>
        <v>0</v>
      </c>
      <c r="BF595" s="239">
        <f>IF(N595="snížená",J595,0)</f>
        <v>0</v>
      </c>
      <c r="BG595" s="239">
        <f>IF(N595="zákl. přenesená",J595,0)</f>
        <v>0</v>
      </c>
      <c r="BH595" s="239">
        <f>IF(N595="sníž. přenesená",J595,0)</f>
        <v>0</v>
      </c>
      <c r="BI595" s="239">
        <f>IF(N595="nulová",J595,0)</f>
        <v>0</v>
      </c>
      <c r="BJ595" s="18" t="s">
        <v>85</v>
      </c>
      <c r="BK595" s="239">
        <f>ROUND(I595*H595,2)</f>
        <v>0</v>
      </c>
      <c r="BL595" s="18" t="s">
        <v>148</v>
      </c>
      <c r="BM595" s="238" t="s">
        <v>987</v>
      </c>
    </row>
    <row r="596" s="2" customFormat="1">
      <c r="A596" s="39"/>
      <c r="B596" s="40"/>
      <c r="C596" s="41"/>
      <c r="D596" s="240" t="s">
        <v>162</v>
      </c>
      <c r="E596" s="41"/>
      <c r="F596" s="241" t="s">
        <v>988</v>
      </c>
      <c r="G596" s="41"/>
      <c r="H596" s="41"/>
      <c r="I596" s="242"/>
      <c r="J596" s="41"/>
      <c r="K596" s="41"/>
      <c r="L596" s="45"/>
      <c r="M596" s="243"/>
      <c r="N596" s="244"/>
      <c r="O596" s="92"/>
      <c r="P596" s="92"/>
      <c r="Q596" s="92"/>
      <c r="R596" s="92"/>
      <c r="S596" s="92"/>
      <c r="T596" s="93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162</v>
      </c>
      <c r="AU596" s="18" t="s">
        <v>87</v>
      </c>
    </row>
    <row r="597" s="14" customFormat="1">
      <c r="A597" s="14"/>
      <c r="B597" s="255"/>
      <c r="C597" s="256"/>
      <c r="D597" s="240" t="s">
        <v>163</v>
      </c>
      <c r="E597" s="257" t="s">
        <v>1</v>
      </c>
      <c r="F597" s="258" t="s">
        <v>960</v>
      </c>
      <c r="G597" s="256"/>
      <c r="H597" s="259">
        <v>1</v>
      </c>
      <c r="I597" s="260"/>
      <c r="J597" s="256"/>
      <c r="K597" s="256"/>
      <c r="L597" s="261"/>
      <c r="M597" s="262"/>
      <c r="N597" s="263"/>
      <c r="O597" s="263"/>
      <c r="P597" s="263"/>
      <c r="Q597" s="263"/>
      <c r="R597" s="263"/>
      <c r="S597" s="263"/>
      <c r="T597" s="26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5" t="s">
        <v>163</v>
      </c>
      <c r="AU597" s="265" t="s">
        <v>87</v>
      </c>
      <c r="AV597" s="14" t="s">
        <v>87</v>
      </c>
      <c r="AW597" s="14" t="s">
        <v>33</v>
      </c>
      <c r="AX597" s="14" t="s">
        <v>85</v>
      </c>
      <c r="AY597" s="265" t="s">
        <v>149</v>
      </c>
    </row>
    <row r="598" s="2" customFormat="1" ht="16.5" customHeight="1">
      <c r="A598" s="39"/>
      <c r="B598" s="40"/>
      <c r="C598" s="280" t="s">
        <v>989</v>
      </c>
      <c r="D598" s="280" t="s">
        <v>553</v>
      </c>
      <c r="E598" s="281" t="s">
        <v>990</v>
      </c>
      <c r="F598" s="282" t="s">
        <v>991</v>
      </c>
      <c r="G598" s="283" t="s">
        <v>284</v>
      </c>
      <c r="H598" s="284">
        <v>1</v>
      </c>
      <c r="I598" s="285"/>
      <c r="J598" s="286">
        <f>ROUND(I598*H598,2)</f>
        <v>0</v>
      </c>
      <c r="K598" s="282" t="s">
        <v>159</v>
      </c>
      <c r="L598" s="287"/>
      <c r="M598" s="288" t="s">
        <v>1</v>
      </c>
      <c r="N598" s="289" t="s">
        <v>42</v>
      </c>
      <c r="O598" s="92"/>
      <c r="P598" s="236">
        <f>O598*H598</f>
        <v>0</v>
      </c>
      <c r="Q598" s="236">
        <v>0.17000000000000001</v>
      </c>
      <c r="R598" s="236">
        <f>Q598*H598</f>
        <v>0.17000000000000001</v>
      </c>
      <c r="S598" s="236">
        <v>0</v>
      </c>
      <c r="T598" s="237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8" t="s">
        <v>197</v>
      </c>
      <c r="AT598" s="238" t="s">
        <v>553</v>
      </c>
      <c r="AU598" s="238" t="s">
        <v>87</v>
      </c>
      <c r="AY598" s="18" t="s">
        <v>149</v>
      </c>
      <c r="BE598" s="239">
        <f>IF(N598="základní",J598,0)</f>
        <v>0</v>
      </c>
      <c r="BF598" s="239">
        <f>IF(N598="snížená",J598,0)</f>
        <v>0</v>
      </c>
      <c r="BG598" s="239">
        <f>IF(N598="zákl. přenesená",J598,0)</f>
        <v>0</v>
      </c>
      <c r="BH598" s="239">
        <f>IF(N598="sníž. přenesená",J598,0)</f>
        <v>0</v>
      </c>
      <c r="BI598" s="239">
        <f>IF(N598="nulová",J598,0)</f>
        <v>0</v>
      </c>
      <c r="BJ598" s="18" t="s">
        <v>85</v>
      </c>
      <c r="BK598" s="239">
        <f>ROUND(I598*H598,2)</f>
        <v>0</v>
      </c>
      <c r="BL598" s="18" t="s">
        <v>148</v>
      </c>
      <c r="BM598" s="238" t="s">
        <v>992</v>
      </c>
    </row>
    <row r="599" s="2" customFormat="1">
      <c r="A599" s="39"/>
      <c r="B599" s="40"/>
      <c r="C599" s="41"/>
      <c r="D599" s="240" t="s">
        <v>162</v>
      </c>
      <c r="E599" s="41"/>
      <c r="F599" s="241" t="s">
        <v>991</v>
      </c>
      <c r="G599" s="41"/>
      <c r="H599" s="41"/>
      <c r="I599" s="242"/>
      <c r="J599" s="41"/>
      <c r="K599" s="41"/>
      <c r="L599" s="45"/>
      <c r="M599" s="243"/>
      <c r="N599" s="244"/>
      <c r="O599" s="92"/>
      <c r="P599" s="92"/>
      <c r="Q599" s="92"/>
      <c r="R599" s="92"/>
      <c r="S599" s="92"/>
      <c r="T599" s="93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T599" s="18" t="s">
        <v>162</v>
      </c>
      <c r="AU599" s="18" t="s">
        <v>87</v>
      </c>
    </row>
    <row r="600" s="14" customFormat="1">
      <c r="A600" s="14"/>
      <c r="B600" s="255"/>
      <c r="C600" s="256"/>
      <c r="D600" s="240" t="s">
        <v>163</v>
      </c>
      <c r="E600" s="257" t="s">
        <v>1</v>
      </c>
      <c r="F600" s="258" t="s">
        <v>744</v>
      </c>
      <c r="G600" s="256"/>
      <c r="H600" s="259">
        <v>1</v>
      </c>
      <c r="I600" s="260"/>
      <c r="J600" s="256"/>
      <c r="K600" s="256"/>
      <c r="L600" s="261"/>
      <c r="M600" s="262"/>
      <c r="N600" s="263"/>
      <c r="O600" s="263"/>
      <c r="P600" s="263"/>
      <c r="Q600" s="263"/>
      <c r="R600" s="263"/>
      <c r="S600" s="263"/>
      <c r="T600" s="26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65" t="s">
        <v>163</v>
      </c>
      <c r="AU600" s="265" t="s">
        <v>87</v>
      </c>
      <c r="AV600" s="14" t="s">
        <v>87</v>
      </c>
      <c r="AW600" s="14" t="s">
        <v>33</v>
      </c>
      <c r="AX600" s="14" t="s">
        <v>85</v>
      </c>
      <c r="AY600" s="265" t="s">
        <v>149</v>
      </c>
    </row>
    <row r="601" s="2" customFormat="1" ht="16.5" customHeight="1">
      <c r="A601" s="39"/>
      <c r="B601" s="40"/>
      <c r="C601" s="227" t="s">
        <v>993</v>
      </c>
      <c r="D601" s="227" t="s">
        <v>155</v>
      </c>
      <c r="E601" s="228" t="s">
        <v>994</v>
      </c>
      <c r="F601" s="229" t="s">
        <v>995</v>
      </c>
      <c r="G601" s="230" t="s">
        <v>284</v>
      </c>
      <c r="H601" s="231">
        <v>1</v>
      </c>
      <c r="I601" s="232"/>
      <c r="J601" s="233">
        <f>ROUND(I601*H601,2)</f>
        <v>0</v>
      </c>
      <c r="K601" s="229" t="s">
        <v>159</v>
      </c>
      <c r="L601" s="45"/>
      <c r="M601" s="234" t="s">
        <v>1</v>
      </c>
      <c r="N601" s="235" t="s">
        <v>42</v>
      </c>
      <c r="O601" s="92"/>
      <c r="P601" s="236">
        <f>O601*H601</f>
        <v>0</v>
      </c>
      <c r="Q601" s="236">
        <v>0.21734000000000001</v>
      </c>
      <c r="R601" s="236">
        <f>Q601*H601</f>
        <v>0.21734000000000001</v>
      </c>
      <c r="S601" s="236">
        <v>0</v>
      </c>
      <c r="T601" s="237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38" t="s">
        <v>148</v>
      </c>
      <c r="AT601" s="238" t="s">
        <v>155</v>
      </c>
      <c r="AU601" s="238" t="s">
        <v>87</v>
      </c>
      <c r="AY601" s="18" t="s">
        <v>149</v>
      </c>
      <c r="BE601" s="239">
        <f>IF(N601="základní",J601,0)</f>
        <v>0</v>
      </c>
      <c r="BF601" s="239">
        <f>IF(N601="snížená",J601,0)</f>
        <v>0</v>
      </c>
      <c r="BG601" s="239">
        <f>IF(N601="zákl. přenesená",J601,0)</f>
        <v>0</v>
      </c>
      <c r="BH601" s="239">
        <f>IF(N601="sníž. přenesená",J601,0)</f>
        <v>0</v>
      </c>
      <c r="BI601" s="239">
        <f>IF(N601="nulová",J601,0)</f>
        <v>0</v>
      </c>
      <c r="BJ601" s="18" t="s">
        <v>85</v>
      </c>
      <c r="BK601" s="239">
        <f>ROUND(I601*H601,2)</f>
        <v>0</v>
      </c>
      <c r="BL601" s="18" t="s">
        <v>148</v>
      </c>
      <c r="BM601" s="238" t="s">
        <v>996</v>
      </c>
    </row>
    <row r="602" s="2" customFormat="1">
      <c r="A602" s="39"/>
      <c r="B602" s="40"/>
      <c r="C602" s="41"/>
      <c r="D602" s="240" t="s">
        <v>162</v>
      </c>
      <c r="E602" s="41"/>
      <c r="F602" s="241" t="s">
        <v>995</v>
      </c>
      <c r="G602" s="41"/>
      <c r="H602" s="41"/>
      <c r="I602" s="242"/>
      <c r="J602" s="41"/>
      <c r="K602" s="41"/>
      <c r="L602" s="45"/>
      <c r="M602" s="243"/>
      <c r="N602" s="244"/>
      <c r="O602" s="92"/>
      <c r="P602" s="92"/>
      <c r="Q602" s="92"/>
      <c r="R602" s="92"/>
      <c r="S602" s="92"/>
      <c r="T602" s="93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162</v>
      </c>
      <c r="AU602" s="18" t="s">
        <v>87</v>
      </c>
    </row>
    <row r="603" s="14" customFormat="1">
      <c r="A603" s="14"/>
      <c r="B603" s="255"/>
      <c r="C603" s="256"/>
      <c r="D603" s="240" t="s">
        <v>163</v>
      </c>
      <c r="E603" s="257" t="s">
        <v>1</v>
      </c>
      <c r="F603" s="258" t="s">
        <v>960</v>
      </c>
      <c r="G603" s="256"/>
      <c r="H603" s="259">
        <v>1</v>
      </c>
      <c r="I603" s="260"/>
      <c r="J603" s="256"/>
      <c r="K603" s="256"/>
      <c r="L603" s="261"/>
      <c r="M603" s="262"/>
      <c r="N603" s="263"/>
      <c r="O603" s="263"/>
      <c r="P603" s="263"/>
      <c r="Q603" s="263"/>
      <c r="R603" s="263"/>
      <c r="S603" s="263"/>
      <c r="T603" s="26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65" t="s">
        <v>163</v>
      </c>
      <c r="AU603" s="265" t="s">
        <v>87</v>
      </c>
      <c r="AV603" s="14" t="s">
        <v>87</v>
      </c>
      <c r="AW603" s="14" t="s">
        <v>33</v>
      </c>
      <c r="AX603" s="14" t="s">
        <v>85</v>
      </c>
      <c r="AY603" s="265" t="s">
        <v>149</v>
      </c>
    </row>
    <row r="604" s="2" customFormat="1" ht="16.5" customHeight="1">
      <c r="A604" s="39"/>
      <c r="B604" s="40"/>
      <c r="C604" s="280" t="s">
        <v>997</v>
      </c>
      <c r="D604" s="280" t="s">
        <v>553</v>
      </c>
      <c r="E604" s="281" t="s">
        <v>998</v>
      </c>
      <c r="F604" s="282" t="s">
        <v>999</v>
      </c>
      <c r="G604" s="283" t="s">
        <v>284</v>
      </c>
      <c r="H604" s="284">
        <v>1</v>
      </c>
      <c r="I604" s="285"/>
      <c r="J604" s="286">
        <f>ROUND(I604*H604,2)</f>
        <v>0</v>
      </c>
      <c r="K604" s="282" t="s">
        <v>159</v>
      </c>
      <c r="L604" s="287"/>
      <c r="M604" s="288" t="s">
        <v>1</v>
      </c>
      <c r="N604" s="289" t="s">
        <v>42</v>
      </c>
      <c r="O604" s="92"/>
      <c r="P604" s="236">
        <f>O604*H604</f>
        <v>0</v>
      </c>
      <c r="Q604" s="236">
        <v>0.0085000000000000006</v>
      </c>
      <c r="R604" s="236">
        <f>Q604*H604</f>
        <v>0.0085000000000000006</v>
      </c>
      <c r="S604" s="236">
        <v>0</v>
      </c>
      <c r="T604" s="237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8" t="s">
        <v>197</v>
      </c>
      <c r="AT604" s="238" t="s">
        <v>553</v>
      </c>
      <c r="AU604" s="238" t="s">
        <v>87</v>
      </c>
      <c r="AY604" s="18" t="s">
        <v>149</v>
      </c>
      <c r="BE604" s="239">
        <f>IF(N604="základní",J604,0)</f>
        <v>0</v>
      </c>
      <c r="BF604" s="239">
        <f>IF(N604="snížená",J604,0)</f>
        <v>0</v>
      </c>
      <c r="BG604" s="239">
        <f>IF(N604="zákl. přenesená",J604,0)</f>
        <v>0</v>
      </c>
      <c r="BH604" s="239">
        <f>IF(N604="sníž. přenesená",J604,0)</f>
        <v>0</v>
      </c>
      <c r="BI604" s="239">
        <f>IF(N604="nulová",J604,0)</f>
        <v>0</v>
      </c>
      <c r="BJ604" s="18" t="s">
        <v>85</v>
      </c>
      <c r="BK604" s="239">
        <f>ROUND(I604*H604,2)</f>
        <v>0</v>
      </c>
      <c r="BL604" s="18" t="s">
        <v>148</v>
      </c>
      <c r="BM604" s="238" t="s">
        <v>1000</v>
      </c>
    </row>
    <row r="605" s="2" customFormat="1">
      <c r="A605" s="39"/>
      <c r="B605" s="40"/>
      <c r="C605" s="41"/>
      <c r="D605" s="240" t="s">
        <v>162</v>
      </c>
      <c r="E605" s="41"/>
      <c r="F605" s="241" t="s">
        <v>999</v>
      </c>
      <c r="G605" s="41"/>
      <c r="H605" s="41"/>
      <c r="I605" s="242"/>
      <c r="J605" s="41"/>
      <c r="K605" s="41"/>
      <c r="L605" s="45"/>
      <c r="M605" s="243"/>
      <c r="N605" s="244"/>
      <c r="O605" s="92"/>
      <c r="P605" s="92"/>
      <c r="Q605" s="92"/>
      <c r="R605" s="92"/>
      <c r="S605" s="92"/>
      <c r="T605" s="93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162</v>
      </c>
      <c r="AU605" s="18" t="s">
        <v>87</v>
      </c>
    </row>
    <row r="606" s="14" customFormat="1">
      <c r="A606" s="14"/>
      <c r="B606" s="255"/>
      <c r="C606" s="256"/>
      <c r="D606" s="240" t="s">
        <v>163</v>
      </c>
      <c r="E606" s="257" t="s">
        <v>1</v>
      </c>
      <c r="F606" s="258" t="s">
        <v>744</v>
      </c>
      <c r="G606" s="256"/>
      <c r="H606" s="259">
        <v>1</v>
      </c>
      <c r="I606" s="260"/>
      <c r="J606" s="256"/>
      <c r="K606" s="256"/>
      <c r="L606" s="261"/>
      <c r="M606" s="262"/>
      <c r="N606" s="263"/>
      <c r="O606" s="263"/>
      <c r="P606" s="263"/>
      <c r="Q606" s="263"/>
      <c r="R606" s="263"/>
      <c r="S606" s="263"/>
      <c r="T606" s="26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5" t="s">
        <v>163</v>
      </c>
      <c r="AU606" s="265" t="s">
        <v>87</v>
      </c>
      <c r="AV606" s="14" t="s">
        <v>87</v>
      </c>
      <c r="AW606" s="14" t="s">
        <v>33</v>
      </c>
      <c r="AX606" s="14" t="s">
        <v>85</v>
      </c>
      <c r="AY606" s="265" t="s">
        <v>149</v>
      </c>
    </row>
    <row r="607" s="2" customFormat="1" ht="16.5" customHeight="1">
      <c r="A607" s="39"/>
      <c r="B607" s="40"/>
      <c r="C607" s="280" t="s">
        <v>1001</v>
      </c>
      <c r="D607" s="280" t="s">
        <v>553</v>
      </c>
      <c r="E607" s="281" t="s">
        <v>1002</v>
      </c>
      <c r="F607" s="282" t="s">
        <v>1003</v>
      </c>
      <c r="G607" s="283" t="s">
        <v>284</v>
      </c>
      <c r="H607" s="284">
        <v>1</v>
      </c>
      <c r="I607" s="285"/>
      <c r="J607" s="286">
        <f>ROUND(I607*H607,2)</f>
        <v>0</v>
      </c>
      <c r="K607" s="282" t="s">
        <v>159</v>
      </c>
      <c r="L607" s="287"/>
      <c r="M607" s="288" t="s">
        <v>1</v>
      </c>
      <c r="N607" s="289" t="s">
        <v>42</v>
      </c>
      <c r="O607" s="92"/>
      <c r="P607" s="236">
        <f>O607*H607</f>
        <v>0</v>
      </c>
      <c r="Q607" s="236">
        <v>0.108</v>
      </c>
      <c r="R607" s="236">
        <f>Q607*H607</f>
        <v>0.108</v>
      </c>
      <c r="S607" s="236">
        <v>0</v>
      </c>
      <c r="T607" s="237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38" t="s">
        <v>197</v>
      </c>
      <c r="AT607" s="238" t="s">
        <v>553</v>
      </c>
      <c r="AU607" s="238" t="s">
        <v>87</v>
      </c>
      <c r="AY607" s="18" t="s">
        <v>149</v>
      </c>
      <c r="BE607" s="239">
        <f>IF(N607="základní",J607,0)</f>
        <v>0</v>
      </c>
      <c r="BF607" s="239">
        <f>IF(N607="snížená",J607,0)</f>
        <v>0</v>
      </c>
      <c r="BG607" s="239">
        <f>IF(N607="zákl. přenesená",J607,0)</f>
        <v>0</v>
      </c>
      <c r="BH607" s="239">
        <f>IF(N607="sníž. přenesená",J607,0)</f>
        <v>0</v>
      </c>
      <c r="BI607" s="239">
        <f>IF(N607="nulová",J607,0)</f>
        <v>0</v>
      </c>
      <c r="BJ607" s="18" t="s">
        <v>85</v>
      </c>
      <c r="BK607" s="239">
        <f>ROUND(I607*H607,2)</f>
        <v>0</v>
      </c>
      <c r="BL607" s="18" t="s">
        <v>148</v>
      </c>
      <c r="BM607" s="238" t="s">
        <v>1004</v>
      </c>
    </row>
    <row r="608" s="2" customFormat="1">
      <c r="A608" s="39"/>
      <c r="B608" s="40"/>
      <c r="C608" s="41"/>
      <c r="D608" s="240" t="s">
        <v>162</v>
      </c>
      <c r="E608" s="41"/>
      <c r="F608" s="241" t="s">
        <v>1003</v>
      </c>
      <c r="G608" s="41"/>
      <c r="H608" s="41"/>
      <c r="I608" s="242"/>
      <c r="J608" s="41"/>
      <c r="K608" s="41"/>
      <c r="L608" s="45"/>
      <c r="M608" s="243"/>
      <c r="N608" s="244"/>
      <c r="O608" s="92"/>
      <c r="P608" s="92"/>
      <c r="Q608" s="92"/>
      <c r="R608" s="92"/>
      <c r="S608" s="92"/>
      <c r="T608" s="93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162</v>
      </c>
      <c r="AU608" s="18" t="s">
        <v>87</v>
      </c>
    </row>
    <row r="609" s="14" customFormat="1">
      <c r="A609" s="14"/>
      <c r="B609" s="255"/>
      <c r="C609" s="256"/>
      <c r="D609" s="240" t="s">
        <v>163</v>
      </c>
      <c r="E609" s="257" t="s">
        <v>1</v>
      </c>
      <c r="F609" s="258" t="s">
        <v>1005</v>
      </c>
      <c r="G609" s="256"/>
      <c r="H609" s="259">
        <v>1</v>
      </c>
      <c r="I609" s="260"/>
      <c r="J609" s="256"/>
      <c r="K609" s="256"/>
      <c r="L609" s="261"/>
      <c r="M609" s="262"/>
      <c r="N609" s="263"/>
      <c r="O609" s="263"/>
      <c r="P609" s="263"/>
      <c r="Q609" s="263"/>
      <c r="R609" s="263"/>
      <c r="S609" s="263"/>
      <c r="T609" s="26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65" t="s">
        <v>163</v>
      </c>
      <c r="AU609" s="265" t="s">
        <v>87</v>
      </c>
      <c r="AV609" s="14" t="s">
        <v>87</v>
      </c>
      <c r="AW609" s="14" t="s">
        <v>33</v>
      </c>
      <c r="AX609" s="14" t="s">
        <v>85</v>
      </c>
      <c r="AY609" s="265" t="s">
        <v>149</v>
      </c>
    </row>
    <row r="610" s="12" customFormat="1" ht="22.8" customHeight="1">
      <c r="A610" s="12"/>
      <c r="B610" s="211"/>
      <c r="C610" s="212"/>
      <c r="D610" s="213" t="s">
        <v>76</v>
      </c>
      <c r="E610" s="225" t="s">
        <v>203</v>
      </c>
      <c r="F610" s="225" t="s">
        <v>1006</v>
      </c>
      <c r="G610" s="212"/>
      <c r="H610" s="212"/>
      <c r="I610" s="215"/>
      <c r="J610" s="226">
        <f>BK610</f>
        <v>0</v>
      </c>
      <c r="K610" s="212"/>
      <c r="L610" s="217"/>
      <c r="M610" s="218"/>
      <c r="N610" s="219"/>
      <c r="O610" s="219"/>
      <c r="P610" s="220">
        <f>SUM(P611:P692)</f>
        <v>0</v>
      </c>
      <c r="Q610" s="219"/>
      <c r="R610" s="220">
        <f>SUM(R611:R692)</f>
        <v>187.36643718000002</v>
      </c>
      <c r="S610" s="219"/>
      <c r="T610" s="221">
        <f>SUM(T611:T692)</f>
        <v>0.42600000000000005</v>
      </c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R610" s="222" t="s">
        <v>85</v>
      </c>
      <c r="AT610" s="223" t="s">
        <v>76</v>
      </c>
      <c r="AU610" s="223" t="s">
        <v>85</v>
      </c>
      <c r="AY610" s="222" t="s">
        <v>149</v>
      </c>
      <c r="BK610" s="224">
        <f>SUM(BK611:BK692)</f>
        <v>0</v>
      </c>
    </row>
    <row r="611" s="2" customFormat="1" ht="16.5" customHeight="1">
      <c r="A611" s="39"/>
      <c r="B611" s="40"/>
      <c r="C611" s="227" t="s">
        <v>1007</v>
      </c>
      <c r="D611" s="227" t="s">
        <v>155</v>
      </c>
      <c r="E611" s="228" t="s">
        <v>1008</v>
      </c>
      <c r="F611" s="229" t="s">
        <v>1009</v>
      </c>
      <c r="G611" s="230" t="s">
        <v>411</v>
      </c>
      <c r="H611" s="231">
        <v>20</v>
      </c>
      <c r="I611" s="232"/>
      <c r="J611" s="233">
        <f>ROUND(I611*H611,2)</f>
        <v>0</v>
      </c>
      <c r="K611" s="229" t="s">
        <v>159</v>
      </c>
      <c r="L611" s="45"/>
      <c r="M611" s="234" t="s">
        <v>1</v>
      </c>
      <c r="N611" s="235" t="s">
        <v>42</v>
      </c>
      <c r="O611" s="92"/>
      <c r="P611" s="236">
        <f>O611*H611</f>
        <v>0</v>
      </c>
      <c r="Q611" s="236">
        <v>0.00016000000000000001</v>
      </c>
      <c r="R611" s="236">
        <f>Q611*H611</f>
        <v>0.0032000000000000002</v>
      </c>
      <c r="S611" s="236">
        <v>0</v>
      </c>
      <c r="T611" s="237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38" t="s">
        <v>148</v>
      </c>
      <c r="AT611" s="238" t="s">
        <v>155</v>
      </c>
      <c r="AU611" s="238" t="s">
        <v>87</v>
      </c>
      <c r="AY611" s="18" t="s">
        <v>149</v>
      </c>
      <c r="BE611" s="239">
        <f>IF(N611="základní",J611,0)</f>
        <v>0</v>
      </c>
      <c r="BF611" s="239">
        <f>IF(N611="snížená",J611,0)</f>
        <v>0</v>
      </c>
      <c r="BG611" s="239">
        <f>IF(N611="zákl. přenesená",J611,0)</f>
        <v>0</v>
      </c>
      <c r="BH611" s="239">
        <f>IF(N611="sníž. přenesená",J611,0)</f>
        <v>0</v>
      </c>
      <c r="BI611" s="239">
        <f>IF(N611="nulová",J611,0)</f>
        <v>0</v>
      </c>
      <c r="BJ611" s="18" t="s">
        <v>85</v>
      </c>
      <c r="BK611" s="239">
        <f>ROUND(I611*H611,2)</f>
        <v>0</v>
      </c>
      <c r="BL611" s="18" t="s">
        <v>148</v>
      </c>
      <c r="BM611" s="238" t="s">
        <v>1010</v>
      </c>
    </row>
    <row r="612" s="2" customFormat="1">
      <c r="A612" s="39"/>
      <c r="B612" s="40"/>
      <c r="C612" s="41"/>
      <c r="D612" s="240" t="s">
        <v>162</v>
      </c>
      <c r="E612" s="41"/>
      <c r="F612" s="241" t="s">
        <v>1011</v>
      </c>
      <c r="G612" s="41"/>
      <c r="H612" s="41"/>
      <c r="I612" s="242"/>
      <c r="J612" s="41"/>
      <c r="K612" s="41"/>
      <c r="L612" s="45"/>
      <c r="M612" s="243"/>
      <c r="N612" s="244"/>
      <c r="O612" s="92"/>
      <c r="P612" s="92"/>
      <c r="Q612" s="92"/>
      <c r="R612" s="92"/>
      <c r="S612" s="92"/>
      <c r="T612" s="93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162</v>
      </c>
      <c r="AU612" s="18" t="s">
        <v>87</v>
      </c>
    </row>
    <row r="613" s="14" customFormat="1">
      <c r="A613" s="14"/>
      <c r="B613" s="255"/>
      <c r="C613" s="256"/>
      <c r="D613" s="240" t="s">
        <v>163</v>
      </c>
      <c r="E613" s="257" t="s">
        <v>1</v>
      </c>
      <c r="F613" s="258" t="s">
        <v>1012</v>
      </c>
      <c r="G613" s="256"/>
      <c r="H613" s="259">
        <v>20</v>
      </c>
      <c r="I613" s="260"/>
      <c r="J613" s="256"/>
      <c r="K613" s="256"/>
      <c r="L613" s="261"/>
      <c r="M613" s="262"/>
      <c r="N613" s="263"/>
      <c r="O613" s="263"/>
      <c r="P613" s="263"/>
      <c r="Q613" s="263"/>
      <c r="R613" s="263"/>
      <c r="S613" s="263"/>
      <c r="T613" s="26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65" t="s">
        <v>163</v>
      </c>
      <c r="AU613" s="265" t="s">
        <v>87</v>
      </c>
      <c r="AV613" s="14" t="s">
        <v>87</v>
      </c>
      <c r="AW613" s="14" t="s">
        <v>33</v>
      </c>
      <c r="AX613" s="14" t="s">
        <v>85</v>
      </c>
      <c r="AY613" s="265" t="s">
        <v>149</v>
      </c>
    </row>
    <row r="614" s="2" customFormat="1" ht="16.5" customHeight="1">
      <c r="A614" s="39"/>
      <c r="B614" s="40"/>
      <c r="C614" s="227" t="s">
        <v>1013</v>
      </c>
      <c r="D614" s="227" t="s">
        <v>155</v>
      </c>
      <c r="E614" s="228" t="s">
        <v>1014</v>
      </c>
      <c r="F614" s="229" t="s">
        <v>1015</v>
      </c>
      <c r="G614" s="230" t="s">
        <v>278</v>
      </c>
      <c r="H614" s="231">
        <v>12.69</v>
      </c>
      <c r="I614" s="232"/>
      <c r="J614" s="233">
        <f>ROUND(I614*H614,2)</f>
        <v>0</v>
      </c>
      <c r="K614" s="229" t="s">
        <v>159</v>
      </c>
      <c r="L614" s="45"/>
      <c r="M614" s="234" t="s">
        <v>1</v>
      </c>
      <c r="N614" s="235" t="s">
        <v>42</v>
      </c>
      <c r="O614" s="92"/>
      <c r="P614" s="236">
        <f>O614*H614</f>
        <v>0</v>
      </c>
      <c r="Q614" s="236">
        <v>0.0011999999999999999</v>
      </c>
      <c r="R614" s="236">
        <f>Q614*H614</f>
        <v>0.015227999999999999</v>
      </c>
      <c r="S614" s="236">
        <v>0</v>
      </c>
      <c r="T614" s="237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8" t="s">
        <v>148</v>
      </c>
      <c r="AT614" s="238" t="s">
        <v>155</v>
      </c>
      <c r="AU614" s="238" t="s">
        <v>87</v>
      </c>
      <c r="AY614" s="18" t="s">
        <v>149</v>
      </c>
      <c r="BE614" s="239">
        <f>IF(N614="základní",J614,0)</f>
        <v>0</v>
      </c>
      <c r="BF614" s="239">
        <f>IF(N614="snížená",J614,0)</f>
        <v>0</v>
      </c>
      <c r="BG614" s="239">
        <f>IF(N614="zákl. přenesená",J614,0)</f>
        <v>0</v>
      </c>
      <c r="BH614" s="239">
        <f>IF(N614="sníž. přenesená",J614,0)</f>
        <v>0</v>
      </c>
      <c r="BI614" s="239">
        <f>IF(N614="nulová",J614,0)</f>
        <v>0</v>
      </c>
      <c r="BJ614" s="18" t="s">
        <v>85</v>
      </c>
      <c r="BK614" s="239">
        <f>ROUND(I614*H614,2)</f>
        <v>0</v>
      </c>
      <c r="BL614" s="18" t="s">
        <v>148</v>
      </c>
      <c r="BM614" s="238" t="s">
        <v>1016</v>
      </c>
    </row>
    <row r="615" s="2" customFormat="1">
      <c r="A615" s="39"/>
      <c r="B615" s="40"/>
      <c r="C615" s="41"/>
      <c r="D615" s="240" t="s">
        <v>162</v>
      </c>
      <c r="E615" s="41"/>
      <c r="F615" s="241" t="s">
        <v>1017</v>
      </c>
      <c r="G615" s="41"/>
      <c r="H615" s="41"/>
      <c r="I615" s="242"/>
      <c r="J615" s="41"/>
      <c r="K615" s="41"/>
      <c r="L615" s="45"/>
      <c r="M615" s="243"/>
      <c r="N615" s="244"/>
      <c r="O615" s="92"/>
      <c r="P615" s="92"/>
      <c r="Q615" s="92"/>
      <c r="R615" s="92"/>
      <c r="S615" s="92"/>
      <c r="T615" s="93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162</v>
      </c>
      <c r="AU615" s="18" t="s">
        <v>87</v>
      </c>
    </row>
    <row r="616" s="14" customFormat="1">
      <c r="A616" s="14"/>
      <c r="B616" s="255"/>
      <c r="C616" s="256"/>
      <c r="D616" s="240" t="s">
        <v>163</v>
      </c>
      <c r="E616" s="257" t="s">
        <v>1</v>
      </c>
      <c r="F616" s="258" t="s">
        <v>1018</v>
      </c>
      <c r="G616" s="256"/>
      <c r="H616" s="259">
        <v>12.69</v>
      </c>
      <c r="I616" s="260"/>
      <c r="J616" s="256"/>
      <c r="K616" s="256"/>
      <c r="L616" s="261"/>
      <c r="M616" s="262"/>
      <c r="N616" s="263"/>
      <c r="O616" s="263"/>
      <c r="P616" s="263"/>
      <c r="Q616" s="263"/>
      <c r="R616" s="263"/>
      <c r="S616" s="263"/>
      <c r="T616" s="26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65" t="s">
        <v>163</v>
      </c>
      <c r="AU616" s="265" t="s">
        <v>87</v>
      </c>
      <c r="AV616" s="14" t="s">
        <v>87</v>
      </c>
      <c r="AW616" s="14" t="s">
        <v>33</v>
      </c>
      <c r="AX616" s="14" t="s">
        <v>85</v>
      </c>
      <c r="AY616" s="265" t="s">
        <v>149</v>
      </c>
    </row>
    <row r="617" s="2" customFormat="1" ht="16.5" customHeight="1">
      <c r="A617" s="39"/>
      <c r="B617" s="40"/>
      <c r="C617" s="227" t="s">
        <v>1019</v>
      </c>
      <c r="D617" s="227" t="s">
        <v>155</v>
      </c>
      <c r="E617" s="228" t="s">
        <v>1020</v>
      </c>
      <c r="F617" s="229" t="s">
        <v>1021</v>
      </c>
      <c r="G617" s="230" t="s">
        <v>411</v>
      </c>
      <c r="H617" s="231">
        <v>7.5</v>
      </c>
      <c r="I617" s="232"/>
      <c r="J617" s="233">
        <f>ROUND(I617*H617,2)</f>
        <v>0</v>
      </c>
      <c r="K617" s="229" t="s">
        <v>159</v>
      </c>
      <c r="L617" s="45"/>
      <c r="M617" s="234" t="s">
        <v>1</v>
      </c>
      <c r="N617" s="235" t="s">
        <v>42</v>
      </c>
      <c r="O617" s="92"/>
      <c r="P617" s="236">
        <f>O617*H617</f>
        <v>0</v>
      </c>
      <c r="Q617" s="236">
        <v>0.00013999999999999999</v>
      </c>
      <c r="R617" s="236">
        <f>Q617*H617</f>
        <v>0.0010499999999999999</v>
      </c>
      <c r="S617" s="236">
        <v>0</v>
      </c>
      <c r="T617" s="237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38" t="s">
        <v>148</v>
      </c>
      <c r="AT617" s="238" t="s">
        <v>155</v>
      </c>
      <c r="AU617" s="238" t="s">
        <v>87</v>
      </c>
      <c r="AY617" s="18" t="s">
        <v>149</v>
      </c>
      <c r="BE617" s="239">
        <f>IF(N617="základní",J617,0)</f>
        <v>0</v>
      </c>
      <c r="BF617" s="239">
        <f>IF(N617="snížená",J617,0)</f>
        <v>0</v>
      </c>
      <c r="BG617" s="239">
        <f>IF(N617="zákl. přenesená",J617,0)</f>
        <v>0</v>
      </c>
      <c r="BH617" s="239">
        <f>IF(N617="sníž. přenesená",J617,0)</f>
        <v>0</v>
      </c>
      <c r="BI617" s="239">
        <f>IF(N617="nulová",J617,0)</f>
        <v>0</v>
      </c>
      <c r="BJ617" s="18" t="s">
        <v>85</v>
      </c>
      <c r="BK617" s="239">
        <f>ROUND(I617*H617,2)</f>
        <v>0</v>
      </c>
      <c r="BL617" s="18" t="s">
        <v>148</v>
      </c>
      <c r="BM617" s="238" t="s">
        <v>1022</v>
      </c>
    </row>
    <row r="618" s="2" customFormat="1">
      <c r="A618" s="39"/>
      <c r="B618" s="40"/>
      <c r="C618" s="41"/>
      <c r="D618" s="240" t="s">
        <v>162</v>
      </c>
      <c r="E618" s="41"/>
      <c r="F618" s="241" t="s">
        <v>1023</v>
      </c>
      <c r="G618" s="41"/>
      <c r="H618" s="41"/>
      <c r="I618" s="242"/>
      <c r="J618" s="41"/>
      <c r="K618" s="41"/>
      <c r="L618" s="45"/>
      <c r="M618" s="243"/>
      <c r="N618" s="244"/>
      <c r="O618" s="92"/>
      <c r="P618" s="92"/>
      <c r="Q618" s="92"/>
      <c r="R618" s="92"/>
      <c r="S618" s="92"/>
      <c r="T618" s="93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T618" s="18" t="s">
        <v>162</v>
      </c>
      <c r="AU618" s="18" t="s">
        <v>87</v>
      </c>
    </row>
    <row r="619" s="14" customFormat="1">
      <c r="A619" s="14"/>
      <c r="B619" s="255"/>
      <c r="C619" s="256"/>
      <c r="D619" s="240" t="s">
        <v>163</v>
      </c>
      <c r="E619" s="257" t="s">
        <v>1</v>
      </c>
      <c r="F619" s="258" t="s">
        <v>1024</v>
      </c>
      <c r="G619" s="256"/>
      <c r="H619" s="259">
        <v>7.5</v>
      </c>
      <c r="I619" s="260"/>
      <c r="J619" s="256"/>
      <c r="K619" s="256"/>
      <c r="L619" s="261"/>
      <c r="M619" s="262"/>
      <c r="N619" s="263"/>
      <c r="O619" s="263"/>
      <c r="P619" s="263"/>
      <c r="Q619" s="263"/>
      <c r="R619" s="263"/>
      <c r="S619" s="263"/>
      <c r="T619" s="264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65" t="s">
        <v>163</v>
      </c>
      <c r="AU619" s="265" t="s">
        <v>87</v>
      </c>
      <c r="AV619" s="14" t="s">
        <v>87</v>
      </c>
      <c r="AW619" s="14" t="s">
        <v>33</v>
      </c>
      <c r="AX619" s="14" t="s">
        <v>85</v>
      </c>
      <c r="AY619" s="265" t="s">
        <v>149</v>
      </c>
    </row>
    <row r="620" s="2" customFormat="1" ht="16.5" customHeight="1">
      <c r="A620" s="39"/>
      <c r="B620" s="40"/>
      <c r="C620" s="227" t="s">
        <v>1025</v>
      </c>
      <c r="D620" s="227" t="s">
        <v>155</v>
      </c>
      <c r="E620" s="228" t="s">
        <v>1026</v>
      </c>
      <c r="F620" s="229" t="s">
        <v>1027</v>
      </c>
      <c r="G620" s="230" t="s">
        <v>411</v>
      </c>
      <c r="H620" s="231">
        <v>27.5</v>
      </c>
      <c r="I620" s="232"/>
      <c r="J620" s="233">
        <f>ROUND(I620*H620,2)</f>
        <v>0</v>
      </c>
      <c r="K620" s="229" t="s">
        <v>159</v>
      </c>
      <c r="L620" s="45"/>
      <c r="M620" s="234" t="s">
        <v>1</v>
      </c>
      <c r="N620" s="235" t="s">
        <v>42</v>
      </c>
      <c r="O620" s="92"/>
      <c r="P620" s="236">
        <f>O620*H620</f>
        <v>0</v>
      </c>
      <c r="Q620" s="236">
        <v>0</v>
      </c>
      <c r="R620" s="236">
        <f>Q620*H620</f>
        <v>0</v>
      </c>
      <c r="S620" s="236">
        <v>0</v>
      </c>
      <c r="T620" s="237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38" t="s">
        <v>148</v>
      </c>
      <c r="AT620" s="238" t="s">
        <v>155</v>
      </c>
      <c r="AU620" s="238" t="s">
        <v>87</v>
      </c>
      <c r="AY620" s="18" t="s">
        <v>149</v>
      </c>
      <c r="BE620" s="239">
        <f>IF(N620="základní",J620,0)</f>
        <v>0</v>
      </c>
      <c r="BF620" s="239">
        <f>IF(N620="snížená",J620,0)</f>
        <v>0</v>
      </c>
      <c r="BG620" s="239">
        <f>IF(N620="zákl. přenesená",J620,0)</f>
        <v>0</v>
      </c>
      <c r="BH620" s="239">
        <f>IF(N620="sníž. přenesená",J620,0)</f>
        <v>0</v>
      </c>
      <c r="BI620" s="239">
        <f>IF(N620="nulová",J620,0)</f>
        <v>0</v>
      </c>
      <c r="BJ620" s="18" t="s">
        <v>85</v>
      </c>
      <c r="BK620" s="239">
        <f>ROUND(I620*H620,2)</f>
        <v>0</v>
      </c>
      <c r="BL620" s="18" t="s">
        <v>148</v>
      </c>
      <c r="BM620" s="238" t="s">
        <v>1028</v>
      </c>
    </row>
    <row r="621" s="2" customFormat="1">
      <c r="A621" s="39"/>
      <c r="B621" s="40"/>
      <c r="C621" s="41"/>
      <c r="D621" s="240" t="s">
        <v>162</v>
      </c>
      <c r="E621" s="41"/>
      <c r="F621" s="241" t="s">
        <v>1029</v>
      </c>
      <c r="G621" s="41"/>
      <c r="H621" s="41"/>
      <c r="I621" s="242"/>
      <c r="J621" s="41"/>
      <c r="K621" s="41"/>
      <c r="L621" s="45"/>
      <c r="M621" s="243"/>
      <c r="N621" s="244"/>
      <c r="O621" s="92"/>
      <c r="P621" s="92"/>
      <c r="Q621" s="92"/>
      <c r="R621" s="92"/>
      <c r="S621" s="92"/>
      <c r="T621" s="93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162</v>
      </c>
      <c r="AU621" s="18" t="s">
        <v>87</v>
      </c>
    </row>
    <row r="622" s="14" customFormat="1">
      <c r="A622" s="14"/>
      <c r="B622" s="255"/>
      <c r="C622" s="256"/>
      <c r="D622" s="240" t="s">
        <v>163</v>
      </c>
      <c r="E622" s="257" t="s">
        <v>1</v>
      </c>
      <c r="F622" s="258" t="s">
        <v>1030</v>
      </c>
      <c r="G622" s="256"/>
      <c r="H622" s="259">
        <v>27.5</v>
      </c>
      <c r="I622" s="260"/>
      <c r="J622" s="256"/>
      <c r="K622" s="256"/>
      <c r="L622" s="261"/>
      <c r="M622" s="262"/>
      <c r="N622" s="263"/>
      <c r="O622" s="263"/>
      <c r="P622" s="263"/>
      <c r="Q622" s="263"/>
      <c r="R622" s="263"/>
      <c r="S622" s="263"/>
      <c r="T622" s="26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65" t="s">
        <v>163</v>
      </c>
      <c r="AU622" s="265" t="s">
        <v>87</v>
      </c>
      <c r="AV622" s="14" t="s">
        <v>87</v>
      </c>
      <c r="AW622" s="14" t="s">
        <v>33</v>
      </c>
      <c r="AX622" s="14" t="s">
        <v>85</v>
      </c>
      <c r="AY622" s="265" t="s">
        <v>149</v>
      </c>
    </row>
    <row r="623" s="2" customFormat="1" ht="16.5" customHeight="1">
      <c r="A623" s="39"/>
      <c r="B623" s="40"/>
      <c r="C623" s="227" t="s">
        <v>1031</v>
      </c>
      <c r="D623" s="227" t="s">
        <v>155</v>
      </c>
      <c r="E623" s="228" t="s">
        <v>1032</v>
      </c>
      <c r="F623" s="229" t="s">
        <v>1033</v>
      </c>
      <c r="G623" s="230" t="s">
        <v>278</v>
      </c>
      <c r="H623" s="231">
        <v>12.69</v>
      </c>
      <c r="I623" s="232"/>
      <c r="J623" s="233">
        <f>ROUND(I623*H623,2)</f>
        <v>0</v>
      </c>
      <c r="K623" s="229" t="s">
        <v>159</v>
      </c>
      <c r="L623" s="45"/>
      <c r="M623" s="234" t="s">
        <v>1</v>
      </c>
      <c r="N623" s="235" t="s">
        <v>42</v>
      </c>
      <c r="O623" s="92"/>
      <c r="P623" s="236">
        <f>O623*H623</f>
        <v>0</v>
      </c>
      <c r="Q623" s="236">
        <v>1.0000000000000001E-05</v>
      </c>
      <c r="R623" s="236">
        <f>Q623*H623</f>
        <v>0.0001269</v>
      </c>
      <c r="S623" s="236">
        <v>0</v>
      </c>
      <c r="T623" s="237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38" t="s">
        <v>148</v>
      </c>
      <c r="AT623" s="238" t="s">
        <v>155</v>
      </c>
      <c r="AU623" s="238" t="s">
        <v>87</v>
      </c>
      <c r="AY623" s="18" t="s">
        <v>149</v>
      </c>
      <c r="BE623" s="239">
        <f>IF(N623="základní",J623,0)</f>
        <v>0</v>
      </c>
      <c r="BF623" s="239">
        <f>IF(N623="snížená",J623,0)</f>
        <v>0</v>
      </c>
      <c r="BG623" s="239">
        <f>IF(N623="zákl. přenesená",J623,0)</f>
        <v>0</v>
      </c>
      <c r="BH623" s="239">
        <f>IF(N623="sníž. přenesená",J623,0)</f>
        <v>0</v>
      </c>
      <c r="BI623" s="239">
        <f>IF(N623="nulová",J623,0)</f>
        <v>0</v>
      </c>
      <c r="BJ623" s="18" t="s">
        <v>85</v>
      </c>
      <c r="BK623" s="239">
        <f>ROUND(I623*H623,2)</f>
        <v>0</v>
      </c>
      <c r="BL623" s="18" t="s">
        <v>148</v>
      </c>
      <c r="BM623" s="238" t="s">
        <v>1034</v>
      </c>
    </row>
    <row r="624" s="2" customFormat="1">
      <c r="A624" s="39"/>
      <c r="B624" s="40"/>
      <c r="C624" s="41"/>
      <c r="D624" s="240" t="s">
        <v>162</v>
      </c>
      <c r="E624" s="41"/>
      <c r="F624" s="241" t="s">
        <v>1035</v>
      </c>
      <c r="G624" s="41"/>
      <c r="H624" s="41"/>
      <c r="I624" s="242"/>
      <c r="J624" s="41"/>
      <c r="K624" s="41"/>
      <c r="L624" s="45"/>
      <c r="M624" s="243"/>
      <c r="N624" s="244"/>
      <c r="O624" s="92"/>
      <c r="P624" s="92"/>
      <c r="Q624" s="92"/>
      <c r="R624" s="92"/>
      <c r="S624" s="92"/>
      <c r="T624" s="93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162</v>
      </c>
      <c r="AU624" s="18" t="s">
        <v>87</v>
      </c>
    </row>
    <row r="625" s="14" customFormat="1">
      <c r="A625" s="14"/>
      <c r="B625" s="255"/>
      <c r="C625" s="256"/>
      <c r="D625" s="240" t="s">
        <v>163</v>
      </c>
      <c r="E625" s="257" t="s">
        <v>1</v>
      </c>
      <c r="F625" s="258" t="s">
        <v>1036</v>
      </c>
      <c r="G625" s="256"/>
      <c r="H625" s="259">
        <v>12.69</v>
      </c>
      <c r="I625" s="260"/>
      <c r="J625" s="256"/>
      <c r="K625" s="256"/>
      <c r="L625" s="261"/>
      <c r="M625" s="262"/>
      <c r="N625" s="263"/>
      <c r="O625" s="263"/>
      <c r="P625" s="263"/>
      <c r="Q625" s="263"/>
      <c r="R625" s="263"/>
      <c r="S625" s="263"/>
      <c r="T625" s="26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65" t="s">
        <v>163</v>
      </c>
      <c r="AU625" s="265" t="s">
        <v>87</v>
      </c>
      <c r="AV625" s="14" t="s">
        <v>87</v>
      </c>
      <c r="AW625" s="14" t="s">
        <v>33</v>
      </c>
      <c r="AX625" s="14" t="s">
        <v>85</v>
      </c>
      <c r="AY625" s="265" t="s">
        <v>149</v>
      </c>
    </row>
    <row r="626" s="2" customFormat="1" ht="16.5" customHeight="1">
      <c r="A626" s="39"/>
      <c r="B626" s="40"/>
      <c r="C626" s="227" t="s">
        <v>1037</v>
      </c>
      <c r="D626" s="227" t="s">
        <v>155</v>
      </c>
      <c r="E626" s="228" t="s">
        <v>1038</v>
      </c>
      <c r="F626" s="229" t="s">
        <v>1039</v>
      </c>
      <c r="G626" s="230" t="s">
        <v>411</v>
      </c>
      <c r="H626" s="231">
        <v>5.7000000000000002</v>
      </c>
      <c r="I626" s="232"/>
      <c r="J626" s="233">
        <f>ROUND(I626*H626,2)</f>
        <v>0</v>
      </c>
      <c r="K626" s="229" t="s">
        <v>159</v>
      </c>
      <c r="L626" s="45"/>
      <c r="M626" s="234" t="s">
        <v>1</v>
      </c>
      <c r="N626" s="235" t="s">
        <v>42</v>
      </c>
      <c r="O626" s="92"/>
      <c r="P626" s="236">
        <f>O626*H626</f>
        <v>0</v>
      </c>
      <c r="Q626" s="236">
        <v>0.071900000000000006</v>
      </c>
      <c r="R626" s="236">
        <f>Q626*H626</f>
        <v>0.40983000000000003</v>
      </c>
      <c r="S626" s="236">
        <v>0</v>
      </c>
      <c r="T626" s="237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38" t="s">
        <v>148</v>
      </c>
      <c r="AT626" s="238" t="s">
        <v>155</v>
      </c>
      <c r="AU626" s="238" t="s">
        <v>87</v>
      </c>
      <c r="AY626" s="18" t="s">
        <v>149</v>
      </c>
      <c r="BE626" s="239">
        <f>IF(N626="základní",J626,0)</f>
        <v>0</v>
      </c>
      <c r="BF626" s="239">
        <f>IF(N626="snížená",J626,0)</f>
        <v>0</v>
      </c>
      <c r="BG626" s="239">
        <f>IF(N626="zákl. přenesená",J626,0)</f>
        <v>0</v>
      </c>
      <c r="BH626" s="239">
        <f>IF(N626="sníž. přenesená",J626,0)</f>
        <v>0</v>
      </c>
      <c r="BI626" s="239">
        <f>IF(N626="nulová",J626,0)</f>
        <v>0</v>
      </c>
      <c r="BJ626" s="18" t="s">
        <v>85</v>
      </c>
      <c r="BK626" s="239">
        <f>ROUND(I626*H626,2)</f>
        <v>0</v>
      </c>
      <c r="BL626" s="18" t="s">
        <v>148</v>
      </c>
      <c r="BM626" s="238" t="s">
        <v>1040</v>
      </c>
    </row>
    <row r="627" s="2" customFormat="1">
      <c r="A627" s="39"/>
      <c r="B627" s="40"/>
      <c r="C627" s="41"/>
      <c r="D627" s="240" t="s">
        <v>162</v>
      </c>
      <c r="E627" s="41"/>
      <c r="F627" s="241" t="s">
        <v>1041</v>
      </c>
      <c r="G627" s="41"/>
      <c r="H627" s="41"/>
      <c r="I627" s="242"/>
      <c r="J627" s="41"/>
      <c r="K627" s="41"/>
      <c r="L627" s="45"/>
      <c r="M627" s="243"/>
      <c r="N627" s="244"/>
      <c r="O627" s="92"/>
      <c r="P627" s="92"/>
      <c r="Q627" s="92"/>
      <c r="R627" s="92"/>
      <c r="S627" s="92"/>
      <c r="T627" s="93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162</v>
      </c>
      <c r="AU627" s="18" t="s">
        <v>87</v>
      </c>
    </row>
    <row r="628" s="14" customFormat="1">
      <c r="A628" s="14"/>
      <c r="B628" s="255"/>
      <c r="C628" s="256"/>
      <c r="D628" s="240" t="s">
        <v>163</v>
      </c>
      <c r="E628" s="257" t="s">
        <v>1</v>
      </c>
      <c r="F628" s="258" t="s">
        <v>1042</v>
      </c>
      <c r="G628" s="256"/>
      <c r="H628" s="259">
        <v>5.7000000000000002</v>
      </c>
      <c r="I628" s="260"/>
      <c r="J628" s="256"/>
      <c r="K628" s="256"/>
      <c r="L628" s="261"/>
      <c r="M628" s="262"/>
      <c r="N628" s="263"/>
      <c r="O628" s="263"/>
      <c r="P628" s="263"/>
      <c r="Q628" s="263"/>
      <c r="R628" s="263"/>
      <c r="S628" s="263"/>
      <c r="T628" s="264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65" t="s">
        <v>163</v>
      </c>
      <c r="AU628" s="265" t="s">
        <v>87</v>
      </c>
      <c r="AV628" s="14" t="s">
        <v>87</v>
      </c>
      <c r="AW628" s="14" t="s">
        <v>33</v>
      </c>
      <c r="AX628" s="14" t="s">
        <v>85</v>
      </c>
      <c r="AY628" s="265" t="s">
        <v>149</v>
      </c>
    </row>
    <row r="629" s="13" customFormat="1">
      <c r="A629" s="13"/>
      <c r="B629" s="245"/>
      <c r="C629" s="246"/>
      <c r="D629" s="240" t="s">
        <v>163</v>
      </c>
      <c r="E629" s="247" t="s">
        <v>1</v>
      </c>
      <c r="F629" s="248" t="s">
        <v>1043</v>
      </c>
      <c r="G629" s="246"/>
      <c r="H629" s="247" t="s">
        <v>1</v>
      </c>
      <c r="I629" s="249"/>
      <c r="J629" s="246"/>
      <c r="K629" s="246"/>
      <c r="L629" s="250"/>
      <c r="M629" s="251"/>
      <c r="N629" s="252"/>
      <c r="O629" s="252"/>
      <c r="P629" s="252"/>
      <c r="Q629" s="252"/>
      <c r="R629" s="252"/>
      <c r="S629" s="252"/>
      <c r="T629" s="25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4" t="s">
        <v>163</v>
      </c>
      <c r="AU629" s="254" t="s">
        <v>87</v>
      </c>
      <c r="AV629" s="13" t="s">
        <v>85</v>
      </c>
      <c r="AW629" s="13" t="s">
        <v>33</v>
      </c>
      <c r="AX629" s="13" t="s">
        <v>77</v>
      </c>
      <c r="AY629" s="254" t="s">
        <v>149</v>
      </c>
    </row>
    <row r="630" s="2" customFormat="1" ht="16.5" customHeight="1">
      <c r="A630" s="39"/>
      <c r="B630" s="40"/>
      <c r="C630" s="227" t="s">
        <v>1044</v>
      </c>
      <c r="D630" s="227" t="s">
        <v>155</v>
      </c>
      <c r="E630" s="228" t="s">
        <v>1045</v>
      </c>
      <c r="F630" s="229" t="s">
        <v>1046</v>
      </c>
      <c r="G630" s="230" t="s">
        <v>411</v>
      </c>
      <c r="H630" s="231">
        <v>446.30000000000001</v>
      </c>
      <c r="I630" s="232"/>
      <c r="J630" s="233">
        <f>ROUND(I630*H630,2)</f>
        <v>0</v>
      </c>
      <c r="K630" s="229" t="s">
        <v>159</v>
      </c>
      <c r="L630" s="45"/>
      <c r="M630" s="234" t="s">
        <v>1</v>
      </c>
      <c r="N630" s="235" t="s">
        <v>42</v>
      </c>
      <c r="O630" s="92"/>
      <c r="P630" s="236">
        <f>O630*H630</f>
        <v>0</v>
      </c>
      <c r="Q630" s="236">
        <v>0.16850000000000001</v>
      </c>
      <c r="R630" s="236">
        <f>Q630*H630</f>
        <v>75.201550000000012</v>
      </c>
      <c r="S630" s="236">
        <v>0</v>
      </c>
      <c r="T630" s="237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38" t="s">
        <v>148</v>
      </c>
      <c r="AT630" s="238" t="s">
        <v>155</v>
      </c>
      <c r="AU630" s="238" t="s">
        <v>87</v>
      </c>
      <c r="AY630" s="18" t="s">
        <v>149</v>
      </c>
      <c r="BE630" s="239">
        <f>IF(N630="základní",J630,0)</f>
        <v>0</v>
      </c>
      <c r="BF630" s="239">
        <f>IF(N630="snížená",J630,0)</f>
        <v>0</v>
      </c>
      <c r="BG630" s="239">
        <f>IF(N630="zákl. přenesená",J630,0)</f>
        <v>0</v>
      </c>
      <c r="BH630" s="239">
        <f>IF(N630="sníž. přenesená",J630,0)</f>
        <v>0</v>
      </c>
      <c r="BI630" s="239">
        <f>IF(N630="nulová",J630,0)</f>
        <v>0</v>
      </c>
      <c r="BJ630" s="18" t="s">
        <v>85</v>
      </c>
      <c r="BK630" s="239">
        <f>ROUND(I630*H630,2)</f>
        <v>0</v>
      </c>
      <c r="BL630" s="18" t="s">
        <v>148</v>
      </c>
      <c r="BM630" s="238" t="s">
        <v>1047</v>
      </c>
    </row>
    <row r="631" s="2" customFormat="1">
      <c r="A631" s="39"/>
      <c r="B631" s="40"/>
      <c r="C631" s="41"/>
      <c r="D631" s="240" t="s">
        <v>162</v>
      </c>
      <c r="E631" s="41"/>
      <c r="F631" s="241" t="s">
        <v>1048</v>
      </c>
      <c r="G631" s="41"/>
      <c r="H631" s="41"/>
      <c r="I631" s="242"/>
      <c r="J631" s="41"/>
      <c r="K631" s="41"/>
      <c r="L631" s="45"/>
      <c r="M631" s="243"/>
      <c r="N631" s="244"/>
      <c r="O631" s="92"/>
      <c r="P631" s="92"/>
      <c r="Q631" s="92"/>
      <c r="R631" s="92"/>
      <c r="S631" s="92"/>
      <c r="T631" s="93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162</v>
      </c>
      <c r="AU631" s="18" t="s">
        <v>87</v>
      </c>
    </row>
    <row r="632" s="14" customFormat="1">
      <c r="A632" s="14"/>
      <c r="B632" s="255"/>
      <c r="C632" s="256"/>
      <c r="D632" s="240" t="s">
        <v>163</v>
      </c>
      <c r="E632" s="257" t="s">
        <v>1</v>
      </c>
      <c r="F632" s="258" t="s">
        <v>1049</v>
      </c>
      <c r="G632" s="256"/>
      <c r="H632" s="259">
        <v>446.30000000000001</v>
      </c>
      <c r="I632" s="260"/>
      <c r="J632" s="256"/>
      <c r="K632" s="256"/>
      <c r="L632" s="261"/>
      <c r="M632" s="262"/>
      <c r="N632" s="263"/>
      <c r="O632" s="263"/>
      <c r="P632" s="263"/>
      <c r="Q632" s="263"/>
      <c r="R632" s="263"/>
      <c r="S632" s="263"/>
      <c r="T632" s="26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65" t="s">
        <v>163</v>
      </c>
      <c r="AU632" s="265" t="s">
        <v>87</v>
      </c>
      <c r="AV632" s="14" t="s">
        <v>87</v>
      </c>
      <c r="AW632" s="14" t="s">
        <v>33</v>
      </c>
      <c r="AX632" s="14" t="s">
        <v>85</v>
      </c>
      <c r="AY632" s="265" t="s">
        <v>149</v>
      </c>
    </row>
    <row r="633" s="2" customFormat="1" ht="16.5" customHeight="1">
      <c r="A633" s="39"/>
      <c r="B633" s="40"/>
      <c r="C633" s="280" t="s">
        <v>1050</v>
      </c>
      <c r="D633" s="280" t="s">
        <v>553</v>
      </c>
      <c r="E633" s="281" t="s">
        <v>1051</v>
      </c>
      <c r="F633" s="282" t="s">
        <v>1052</v>
      </c>
      <c r="G633" s="283" t="s">
        <v>411</v>
      </c>
      <c r="H633" s="284">
        <v>326.69999999999999</v>
      </c>
      <c r="I633" s="285"/>
      <c r="J633" s="286">
        <f>ROUND(I633*H633,2)</f>
        <v>0</v>
      </c>
      <c r="K633" s="282" t="s">
        <v>159</v>
      </c>
      <c r="L633" s="287"/>
      <c r="M633" s="288" t="s">
        <v>1</v>
      </c>
      <c r="N633" s="289" t="s">
        <v>42</v>
      </c>
      <c r="O633" s="92"/>
      <c r="P633" s="236">
        <f>O633*H633</f>
        <v>0</v>
      </c>
      <c r="Q633" s="236">
        <v>0.080000000000000002</v>
      </c>
      <c r="R633" s="236">
        <f>Q633*H633</f>
        <v>26.135999999999999</v>
      </c>
      <c r="S633" s="236">
        <v>0</v>
      </c>
      <c r="T633" s="237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8" t="s">
        <v>197</v>
      </c>
      <c r="AT633" s="238" t="s">
        <v>553</v>
      </c>
      <c r="AU633" s="238" t="s">
        <v>87</v>
      </c>
      <c r="AY633" s="18" t="s">
        <v>149</v>
      </c>
      <c r="BE633" s="239">
        <f>IF(N633="základní",J633,0)</f>
        <v>0</v>
      </c>
      <c r="BF633" s="239">
        <f>IF(N633="snížená",J633,0)</f>
        <v>0</v>
      </c>
      <c r="BG633" s="239">
        <f>IF(N633="zákl. přenesená",J633,0)</f>
        <v>0</v>
      </c>
      <c r="BH633" s="239">
        <f>IF(N633="sníž. přenesená",J633,0)</f>
        <v>0</v>
      </c>
      <c r="BI633" s="239">
        <f>IF(N633="nulová",J633,0)</f>
        <v>0</v>
      </c>
      <c r="BJ633" s="18" t="s">
        <v>85</v>
      </c>
      <c r="BK633" s="239">
        <f>ROUND(I633*H633,2)</f>
        <v>0</v>
      </c>
      <c r="BL633" s="18" t="s">
        <v>148</v>
      </c>
      <c r="BM633" s="238" t="s">
        <v>1053</v>
      </c>
    </row>
    <row r="634" s="2" customFormat="1">
      <c r="A634" s="39"/>
      <c r="B634" s="40"/>
      <c r="C634" s="41"/>
      <c r="D634" s="240" t="s">
        <v>162</v>
      </c>
      <c r="E634" s="41"/>
      <c r="F634" s="241" t="s">
        <v>1052</v>
      </c>
      <c r="G634" s="41"/>
      <c r="H634" s="41"/>
      <c r="I634" s="242"/>
      <c r="J634" s="41"/>
      <c r="K634" s="41"/>
      <c r="L634" s="45"/>
      <c r="M634" s="243"/>
      <c r="N634" s="244"/>
      <c r="O634" s="92"/>
      <c r="P634" s="92"/>
      <c r="Q634" s="92"/>
      <c r="R634" s="92"/>
      <c r="S634" s="92"/>
      <c r="T634" s="93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162</v>
      </c>
      <c r="AU634" s="18" t="s">
        <v>87</v>
      </c>
    </row>
    <row r="635" s="14" customFormat="1">
      <c r="A635" s="14"/>
      <c r="B635" s="255"/>
      <c r="C635" s="256"/>
      <c r="D635" s="240" t="s">
        <v>163</v>
      </c>
      <c r="E635" s="257" t="s">
        <v>1</v>
      </c>
      <c r="F635" s="258" t="s">
        <v>1054</v>
      </c>
      <c r="G635" s="256"/>
      <c r="H635" s="259">
        <v>446.30000000000001</v>
      </c>
      <c r="I635" s="260"/>
      <c r="J635" s="256"/>
      <c r="K635" s="256"/>
      <c r="L635" s="261"/>
      <c r="M635" s="262"/>
      <c r="N635" s="263"/>
      <c r="O635" s="263"/>
      <c r="P635" s="263"/>
      <c r="Q635" s="263"/>
      <c r="R635" s="263"/>
      <c r="S635" s="263"/>
      <c r="T635" s="264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65" t="s">
        <v>163</v>
      </c>
      <c r="AU635" s="265" t="s">
        <v>87</v>
      </c>
      <c r="AV635" s="14" t="s">
        <v>87</v>
      </c>
      <c r="AW635" s="14" t="s">
        <v>33</v>
      </c>
      <c r="AX635" s="14" t="s">
        <v>77</v>
      </c>
      <c r="AY635" s="265" t="s">
        <v>149</v>
      </c>
    </row>
    <row r="636" s="14" customFormat="1">
      <c r="A636" s="14"/>
      <c r="B636" s="255"/>
      <c r="C636" s="256"/>
      <c r="D636" s="240" t="s">
        <v>163</v>
      </c>
      <c r="E636" s="257" t="s">
        <v>1</v>
      </c>
      <c r="F636" s="258" t="s">
        <v>1055</v>
      </c>
      <c r="G636" s="256"/>
      <c r="H636" s="259">
        <v>-100.59999999999999</v>
      </c>
      <c r="I636" s="260"/>
      <c r="J636" s="256"/>
      <c r="K636" s="256"/>
      <c r="L636" s="261"/>
      <c r="M636" s="262"/>
      <c r="N636" s="263"/>
      <c r="O636" s="263"/>
      <c r="P636" s="263"/>
      <c r="Q636" s="263"/>
      <c r="R636" s="263"/>
      <c r="S636" s="263"/>
      <c r="T636" s="264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65" t="s">
        <v>163</v>
      </c>
      <c r="AU636" s="265" t="s">
        <v>87</v>
      </c>
      <c r="AV636" s="14" t="s">
        <v>87</v>
      </c>
      <c r="AW636" s="14" t="s">
        <v>33</v>
      </c>
      <c r="AX636" s="14" t="s">
        <v>77</v>
      </c>
      <c r="AY636" s="265" t="s">
        <v>149</v>
      </c>
    </row>
    <row r="637" s="14" customFormat="1">
      <c r="A637" s="14"/>
      <c r="B637" s="255"/>
      <c r="C637" s="256"/>
      <c r="D637" s="240" t="s">
        <v>163</v>
      </c>
      <c r="E637" s="257" t="s">
        <v>1</v>
      </c>
      <c r="F637" s="258" t="s">
        <v>1056</v>
      </c>
      <c r="G637" s="256"/>
      <c r="H637" s="259">
        <v>-19</v>
      </c>
      <c r="I637" s="260"/>
      <c r="J637" s="256"/>
      <c r="K637" s="256"/>
      <c r="L637" s="261"/>
      <c r="M637" s="262"/>
      <c r="N637" s="263"/>
      <c r="O637" s="263"/>
      <c r="P637" s="263"/>
      <c r="Q637" s="263"/>
      <c r="R637" s="263"/>
      <c r="S637" s="263"/>
      <c r="T637" s="264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65" t="s">
        <v>163</v>
      </c>
      <c r="AU637" s="265" t="s">
        <v>87</v>
      </c>
      <c r="AV637" s="14" t="s">
        <v>87</v>
      </c>
      <c r="AW637" s="14" t="s">
        <v>33</v>
      </c>
      <c r="AX637" s="14" t="s">
        <v>77</v>
      </c>
      <c r="AY637" s="265" t="s">
        <v>149</v>
      </c>
    </row>
    <row r="638" s="15" customFormat="1">
      <c r="A638" s="15"/>
      <c r="B638" s="269"/>
      <c r="C638" s="270"/>
      <c r="D638" s="240" t="s">
        <v>163</v>
      </c>
      <c r="E638" s="271" t="s">
        <v>1</v>
      </c>
      <c r="F638" s="272" t="s">
        <v>319</v>
      </c>
      <c r="G638" s="270"/>
      <c r="H638" s="273">
        <v>326.69999999999999</v>
      </c>
      <c r="I638" s="274"/>
      <c r="J638" s="270"/>
      <c r="K638" s="270"/>
      <c r="L638" s="275"/>
      <c r="M638" s="276"/>
      <c r="N638" s="277"/>
      <c r="O638" s="277"/>
      <c r="P638" s="277"/>
      <c r="Q638" s="277"/>
      <c r="R638" s="277"/>
      <c r="S638" s="277"/>
      <c r="T638" s="278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79" t="s">
        <v>163</v>
      </c>
      <c r="AU638" s="279" t="s">
        <v>87</v>
      </c>
      <c r="AV638" s="15" t="s">
        <v>148</v>
      </c>
      <c r="AW638" s="15" t="s">
        <v>33</v>
      </c>
      <c r="AX638" s="15" t="s">
        <v>85</v>
      </c>
      <c r="AY638" s="279" t="s">
        <v>149</v>
      </c>
    </row>
    <row r="639" s="2" customFormat="1" ht="16.5" customHeight="1">
      <c r="A639" s="39"/>
      <c r="B639" s="40"/>
      <c r="C639" s="280" t="s">
        <v>1057</v>
      </c>
      <c r="D639" s="280" t="s">
        <v>553</v>
      </c>
      <c r="E639" s="281" t="s">
        <v>1058</v>
      </c>
      <c r="F639" s="282" t="s">
        <v>1059</v>
      </c>
      <c r="G639" s="283" t="s">
        <v>411</v>
      </c>
      <c r="H639" s="284">
        <v>100.59999999999999</v>
      </c>
      <c r="I639" s="285"/>
      <c r="J639" s="286">
        <f>ROUND(I639*H639,2)</f>
        <v>0</v>
      </c>
      <c r="K639" s="282" t="s">
        <v>159</v>
      </c>
      <c r="L639" s="287"/>
      <c r="M639" s="288" t="s">
        <v>1</v>
      </c>
      <c r="N639" s="289" t="s">
        <v>42</v>
      </c>
      <c r="O639" s="92"/>
      <c r="P639" s="236">
        <f>O639*H639</f>
        <v>0</v>
      </c>
      <c r="Q639" s="236">
        <v>0.048300000000000003</v>
      </c>
      <c r="R639" s="236">
        <f>Q639*H639</f>
        <v>4.8589799999999999</v>
      </c>
      <c r="S639" s="236">
        <v>0</v>
      </c>
      <c r="T639" s="237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38" t="s">
        <v>197</v>
      </c>
      <c r="AT639" s="238" t="s">
        <v>553</v>
      </c>
      <c r="AU639" s="238" t="s">
        <v>87</v>
      </c>
      <c r="AY639" s="18" t="s">
        <v>149</v>
      </c>
      <c r="BE639" s="239">
        <f>IF(N639="základní",J639,0)</f>
        <v>0</v>
      </c>
      <c r="BF639" s="239">
        <f>IF(N639="snížená",J639,0)</f>
        <v>0</v>
      </c>
      <c r="BG639" s="239">
        <f>IF(N639="zákl. přenesená",J639,0)</f>
        <v>0</v>
      </c>
      <c r="BH639" s="239">
        <f>IF(N639="sníž. přenesená",J639,0)</f>
        <v>0</v>
      </c>
      <c r="BI639" s="239">
        <f>IF(N639="nulová",J639,0)</f>
        <v>0</v>
      </c>
      <c r="BJ639" s="18" t="s">
        <v>85</v>
      </c>
      <c r="BK639" s="239">
        <f>ROUND(I639*H639,2)</f>
        <v>0</v>
      </c>
      <c r="BL639" s="18" t="s">
        <v>148</v>
      </c>
      <c r="BM639" s="238" t="s">
        <v>1060</v>
      </c>
    </row>
    <row r="640" s="2" customFormat="1">
      <c r="A640" s="39"/>
      <c r="B640" s="40"/>
      <c r="C640" s="41"/>
      <c r="D640" s="240" t="s">
        <v>162</v>
      </c>
      <c r="E640" s="41"/>
      <c r="F640" s="241" t="s">
        <v>1059</v>
      </c>
      <c r="G640" s="41"/>
      <c r="H640" s="41"/>
      <c r="I640" s="242"/>
      <c r="J640" s="41"/>
      <c r="K640" s="41"/>
      <c r="L640" s="45"/>
      <c r="M640" s="243"/>
      <c r="N640" s="244"/>
      <c r="O640" s="92"/>
      <c r="P640" s="92"/>
      <c r="Q640" s="92"/>
      <c r="R640" s="92"/>
      <c r="S640" s="92"/>
      <c r="T640" s="93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162</v>
      </c>
      <c r="AU640" s="18" t="s">
        <v>87</v>
      </c>
    </row>
    <row r="641" s="14" customFormat="1">
      <c r="A641" s="14"/>
      <c r="B641" s="255"/>
      <c r="C641" s="256"/>
      <c r="D641" s="240" t="s">
        <v>163</v>
      </c>
      <c r="E641" s="257" t="s">
        <v>1</v>
      </c>
      <c r="F641" s="258" t="s">
        <v>1061</v>
      </c>
      <c r="G641" s="256"/>
      <c r="H641" s="259">
        <v>100.59999999999999</v>
      </c>
      <c r="I641" s="260"/>
      <c r="J641" s="256"/>
      <c r="K641" s="256"/>
      <c r="L641" s="261"/>
      <c r="M641" s="262"/>
      <c r="N641" s="263"/>
      <c r="O641" s="263"/>
      <c r="P641" s="263"/>
      <c r="Q641" s="263"/>
      <c r="R641" s="263"/>
      <c r="S641" s="263"/>
      <c r="T641" s="264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65" t="s">
        <v>163</v>
      </c>
      <c r="AU641" s="265" t="s">
        <v>87</v>
      </c>
      <c r="AV641" s="14" t="s">
        <v>87</v>
      </c>
      <c r="AW641" s="14" t="s">
        <v>33</v>
      </c>
      <c r="AX641" s="14" t="s">
        <v>85</v>
      </c>
      <c r="AY641" s="265" t="s">
        <v>149</v>
      </c>
    </row>
    <row r="642" s="2" customFormat="1" ht="16.5" customHeight="1">
      <c r="A642" s="39"/>
      <c r="B642" s="40"/>
      <c r="C642" s="280" t="s">
        <v>1062</v>
      </c>
      <c r="D642" s="280" t="s">
        <v>553</v>
      </c>
      <c r="E642" s="281" t="s">
        <v>1063</v>
      </c>
      <c r="F642" s="282" t="s">
        <v>1064</v>
      </c>
      <c r="G642" s="283" t="s">
        <v>411</v>
      </c>
      <c r="H642" s="284">
        <v>19</v>
      </c>
      <c r="I642" s="285"/>
      <c r="J642" s="286">
        <f>ROUND(I642*H642,2)</f>
        <v>0</v>
      </c>
      <c r="K642" s="282" t="s">
        <v>159</v>
      </c>
      <c r="L642" s="287"/>
      <c r="M642" s="288" t="s">
        <v>1</v>
      </c>
      <c r="N642" s="289" t="s">
        <v>42</v>
      </c>
      <c r="O642" s="92"/>
      <c r="P642" s="236">
        <f>O642*H642</f>
        <v>0</v>
      </c>
      <c r="Q642" s="236">
        <v>0.085999999999999993</v>
      </c>
      <c r="R642" s="236">
        <f>Q642*H642</f>
        <v>1.6339999999999999</v>
      </c>
      <c r="S642" s="236">
        <v>0</v>
      </c>
      <c r="T642" s="237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38" t="s">
        <v>197</v>
      </c>
      <c r="AT642" s="238" t="s">
        <v>553</v>
      </c>
      <c r="AU642" s="238" t="s">
        <v>87</v>
      </c>
      <c r="AY642" s="18" t="s">
        <v>149</v>
      </c>
      <c r="BE642" s="239">
        <f>IF(N642="základní",J642,0)</f>
        <v>0</v>
      </c>
      <c r="BF642" s="239">
        <f>IF(N642="snížená",J642,0)</f>
        <v>0</v>
      </c>
      <c r="BG642" s="239">
        <f>IF(N642="zákl. přenesená",J642,0)</f>
        <v>0</v>
      </c>
      <c r="BH642" s="239">
        <f>IF(N642="sníž. přenesená",J642,0)</f>
        <v>0</v>
      </c>
      <c r="BI642" s="239">
        <f>IF(N642="nulová",J642,0)</f>
        <v>0</v>
      </c>
      <c r="BJ642" s="18" t="s">
        <v>85</v>
      </c>
      <c r="BK642" s="239">
        <f>ROUND(I642*H642,2)</f>
        <v>0</v>
      </c>
      <c r="BL642" s="18" t="s">
        <v>148</v>
      </c>
      <c r="BM642" s="238" t="s">
        <v>1065</v>
      </c>
    </row>
    <row r="643" s="2" customFormat="1">
      <c r="A643" s="39"/>
      <c r="B643" s="40"/>
      <c r="C643" s="41"/>
      <c r="D643" s="240" t="s">
        <v>162</v>
      </c>
      <c r="E643" s="41"/>
      <c r="F643" s="241" t="s">
        <v>1064</v>
      </c>
      <c r="G643" s="41"/>
      <c r="H643" s="41"/>
      <c r="I643" s="242"/>
      <c r="J643" s="41"/>
      <c r="K643" s="41"/>
      <c r="L643" s="45"/>
      <c r="M643" s="243"/>
      <c r="N643" s="244"/>
      <c r="O643" s="92"/>
      <c r="P643" s="92"/>
      <c r="Q643" s="92"/>
      <c r="R643" s="92"/>
      <c r="S643" s="92"/>
      <c r="T643" s="93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162</v>
      </c>
      <c r="AU643" s="18" t="s">
        <v>87</v>
      </c>
    </row>
    <row r="644" s="14" customFormat="1">
      <c r="A644" s="14"/>
      <c r="B644" s="255"/>
      <c r="C644" s="256"/>
      <c r="D644" s="240" t="s">
        <v>163</v>
      </c>
      <c r="E644" s="257" t="s">
        <v>1</v>
      </c>
      <c r="F644" s="258" t="s">
        <v>1066</v>
      </c>
      <c r="G644" s="256"/>
      <c r="H644" s="259">
        <v>19</v>
      </c>
      <c r="I644" s="260"/>
      <c r="J644" s="256"/>
      <c r="K644" s="256"/>
      <c r="L644" s="261"/>
      <c r="M644" s="262"/>
      <c r="N644" s="263"/>
      <c r="O644" s="263"/>
      <c r="P644" s="263"/>
      <c r="Q644" s="263"/>
      <c r="R644" s="263"/>
      <c r="S644" s="263"/>
      <c r="T644" s="264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65" t="s">
        <v>163</v>
      </c>
      <c r="AU644" s="265" t="s">
        <v>87</v>
      </c>
      <c r="AV644" s="14" t="s">
        <v>87</v>
      </c>
      <c r="AW644" s="14" t="s">
        <v>33</v>
      </c>
      <c r="AX644" s="14" t="s">
        <v>85</v>
      </c>
      <c r="AY644" s="265" t="s">
        <v>149</v>
      </c>
    </row>
    <row r="645" s="2" customFormat="1" ht="16.5" customHeight="1">
      <c r="A645" s="39"/>
      <c r="B645" s="40"/>
      <c r="C645" s="227" t="s">
        <v>1067</v>
      </c>
      <c r="D645" s="227" t="s">
        <v>155</v>
      </c>
      <c r="E645" s="228" t="s">
        <v>1068</v>
      </c>
      <c r="F645" s="229" t="s">
        <v>1069</v>
      </c>
      <c r="G645" s="230" t="s">
        <v>411</v>
      </c>
      <c r="H645" s="231">
        <v>384.69999999999999</v>
      </c>
      <c r="I645" s="232"/>
      <c r="J645" s="233">
        <f>ROUND(I645*H645,2)</f>
        <v>0</v>
      </c>
      <c r="K645" s="229" t="s">
        <v>159</v>
      </c>
      <c r="L645" s="45"/>
      <c r="M645" s="234" t="s">
        <v>1</v>
      </c>
      <c r="N645" s="235" t="s">
        <v>42</v>
      </c>
      <c r="O645" s="92"/>
      <c r="P645" s="236">
        <f>O645*H645</f>
        <v>0</v>
      </c>
      <c r="Q645" s="236">
        <v>0.14041999999999999</v>
      </c>
      <c r="R645" s="236">
        <f>Q645*H645</f>
        <v>54.019573999999992</v>
      </c>
      <c r="S645" s="236">
        <v>0</v>
      </c>
      <c r="T645" s="237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38" t="s">
        <v>148</v>
      </c>
      <c r="AT645" s="238" t="s">
        <v>155</v>
      </c>
      <c r="AU645" s="238" t="s">
        <v>87</v>
      </c>
      <c r="AY645" s="18" t="s">
        <v>149</v>
      </c>
      <c r="BE645" s="239">
        <f>IF(N645="základní",J645,0)</f>
        <v>0</v>
      </c>
      <c r="BF645" s="239">
        <f>IF(N645="snížená",J645,0)</f>
        <v>0</v>
      </c>
      <c r="BG645" s="239">
        <f>IF(N645="zákl. přenesená",J645,0)</f>
        <v>0</v>
      </c>
      <c r="BH645" s="239">
        <f>IF(N645="sníž. přenesená",J645,0)</f>
        <v>0</v>
      </c>
      <c r="BI645" s="239">
        <f>IF(N645="nulová",J645,0)</f>
        <v>0</v>
      </c>
      <c r="BJ645" s="18" t="s">
        <v>85</v>
      </c>
      <c r="BK645" s="239">
        <f>ROUND(I645*H645,2)</f>
        <v>0</v>
      </c>
      <c r="BL645" s="18" t="s">
        <v>148</v>
      </c>
      <c r="BM645" s="238" t="s">
        <v>1070</v>
      </c>
    </row>
    <row r="646" s="2" customFormat="1">
      <c r="A646" s="39"/>
      <c r="B646" s="40"/>
      <c r="C646" s="41"/>
      <c r="D646" s="240" t="s">
        <v>162</v>
      </c>
      <c r="E646" s="41"/>
      <c r="F646" s="241" t="s">
        <v>1071</v>
      </c>
      <c r="G646" s="41"/>
      <c r="H646" s="41"/>
      <c r="I646" s="242"/>
      <c r="J646" s="41"/>
      <c r="K646" s="41"/>
      <c r="L646" s="45"/>
      <c r="M646" s="243"/>
      <c r="N646" s="244"/>
      <c r="O646" s="92"/>
      <c r="P646" s="92"/>
      <c r="Q646" s="92"/>
      <c r="R646" s="92"/>
      <c r="S646" s="92"/>
      <c r="T646" s="93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T646" s="18" t="s">
        <v>162</v>
      </c>
      <c r="AU646" s="18" t="s">
        <v>87</v>
      </c>
    </row>
    <row r="647" s="14" customFormat="1">
      <c r="A647" s="14"/>
      <c r="B647" s="255"/>
      <c r="C647" s="256"/>
      <c r="D647" s="240" t="s">
        <v>163</v>
      </c>
      <c r="E647" s="257" t="s">
        <v>1</v>
      </c>
      <c r="F647" s="258" t="s">
        <v>1072</v>
      </c>
      <c r="G647" s="256"/>
      <c r="H647" s="259">
        <v>384.69999999999999</v>
      </c>
      <c r="I647" s="260"/>
      <c r="J647" s="256"/>
      <c r="K647" s="256"/>
      <c r="L647" s="261"/>
      <c r="M647" s="262"/>
      <c r="N647" s="263"/>
      <c r="O647" s="263"/>
      <c r="P647" s="263"/>
      <c r="Q647" s="263"/>
      <c r="R647" s="263"/>
      <c r="S647" s="263"/>
      <c r="T647" s="264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65" t="s">
        <v>163</v>
      </c>
      <c r="AU647" s="265" t="s">
        <v>87</v>
      </c>
      <c r="AV647" s="14" t="s">
        <v>87</v>
      </c>
      <c r="AW647" s="14" t="s">
        <v>33</v>
      </c>
      <c r="AX647" s="14" t="s">
        <v>85</v>
      </c>
      <c r="AY647" s="265" t="s">
        <v>149</v>
      </c>
    </row>
    <row r="648" s="2" customFormat="1" ht="16.5" customHeight="1">
      <c r="A648" s="39"/>
      <c r="B648" s="40"/>
      <c r="C648" s="280" t="s">
        <v>1073</v>
      </c>
      <c r="D648" s="280" t="s">
        <v>553</v>
      </c>
      <c r="E648" s="281" t="s">
        <v>1074</v>
      </c>
      <c r="F648" s="282" t="s">
        <v>1075</v>
      </c>
      <c r="G648" s="283" t="s">
        <v>411</v>
      </c>
      <c r="H648" s="284">
        <v>384.69999999999999</v>
      </c>
      <c r="I648" s="285"/>
      <c r="J648" s="286">
        <f>ROUND(I648*H648,2)</f>
        <v>0</v>
      </c>
      <c r="K648" s="282" t="s">
        <v>159</v>
      </c>
      <c r="L648" s="287"/>
      <c r="M648" s="288" t="s">
        <v>1</v>
      </c>
      <c r="N648" s="289" t="s">
        <v>42</v>
      </c>
      <c r="O648" s="92"/>
      <c r="P648" s="236">
        <f>O648*H648</f>
        <v>0</v>
      </c>
      <c r="Q648" s="236">
        <v>0.044999999999999998</v>
      </c>
      <c r="R648" s="236">
        <f>Q648*H648</f>
        <v>17.311499999999999</v>
      </c>
      <c r="S648" s="236">
        <v>0</v>
      </c>
      <c r="T648" s="237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38" t="s">
        <v>197</v>
      </c>
      <c r="AT648" s="238" t="s">
        <v>553</v>
      </c>
      <c r="AU648" s="238" t="s">
        <v>87</v>
      </c>
      <c r="AY648" s="18" t="s">
        <v>149</v>
      </c>
      <c r="BE648" s="239">
        <f>IF(N648="základní",J648,0)</f>
        <v>0</v>
      </c>
      <c r="BF648" s="239">
        <f>IF(N648="snížená",J648,0)</f>
        <v>0</v>
      </c>
      <c r="BG648" s="239">
        <f>IF(N648="zákl. přenesená",J648,0)</f>
        <v>0</v>
      </c>
      <c r="BH648" s="239">
        <f>IF(N648="sníž. přenesená",J648,0)</f>
        <v>0</v>
      </c>
      <c r="BI648" s="239">
        <f>IF(N648="nulová",J648,0)</f>
        <v>0</v>
      </c>
      <c r="BJ648" s="18" t="s">
        <v>85</v>
      </c>
      <c r="BK648" s="239">
        <f>ROUND(I648*H648,2)</f>
        <v>0</v>
      </c>
      <c r="BL648" s="18" t="s">
        <v>148</v>
      </c>
      <c r="BM648" s="238" t="s">
        <v>1076</v>
      </c>
    </row>
    <row r="649" s="2" customFormat="1">
      <c r="A649" s="39"/>
      <c r="B649" s="40"/>
      <c r="C649" s="41"/>
      <c r="D649" s="240" t="s">
        <v>162</v>
      </c>
      <c r="E649" s="41"/>
      <c r="F649" s="241" t="s">
        <v>1075</v>
      </c>
      <c r="G649" s="41"/>
      <c r="H649" s="41"/>
      <c r="I649" s="242"/>
      <c r="J649" s="41"/>
      <c r="K649" s="41"/>
      <c r="L649" s="45"/>
      <c r="M649" s="243"/>
      <c r="N649" s="244"/>
      <c r="O649" s="92"/>
      <c r="P649" s="92"/>
      <c r="Q649" s="92"/>
      <c r="R649" s="92"/>
      <c r="S649" s="92"/>
      <c r="T649" s="93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162</v>
      </c>
      <c r="AU649" s="18" t="s">
        <v>87</v>
      </c>
    </row>
    <row r="650" s="14" customFormat="1">
      <c r="A650" s="14"/>
      <c r="B650" s="255"/>
      <c r="C650" s="256"/>
      <c r="D650" s="240" t="s">
        <v>163</v>
      </c>
      <c r="E650" s="257" t="s">
        <v>1</v>
      </c>
      <c r="F650" s="258" t="s">
        <v>1077</v>
      </c>
      <c r="G650" s="256"/>
      <c r="H650" s="259">
        <v>384.69999999999999</v>
      </c>
      <c r="I650" s="260"/>
      <c r="J650" s="256"/>
      <c r="K650" s="256"/>
      <c r="L650" s="261"/>
      <c r="M650" s="262"/>
      <c r="N650" s="263"/>
      <c r="O650" s="263"/>
      <c r="P650" s="263"/>
      <c r="Q650" s="263"/>
      <c r="R650" s="263"/>
      <c r="S650" s="263"/>
      <c r="T650" s="264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65" t="s">
        <v>163</v>
      </c>
      <c r="AU650" s="265" t="s">
        <v>87</v>
      </c>
      <c r="AV650" s="14" t="s">
        <v>87</v>
      </c>
      <c r="AW650" s="14" t="s">
        <v>33</v>
      </c>
      <c r="AX650" s="14" t="s">
        <v>85</v>
      </c>
      <c r="AY650" s="265" t="s">
        <v>149</v>
      </c>
    </row>
    <row r="651" s="2" customFormat="1" ht="16.5" customHeight="1">
      <c r="A651" s="39"/>
      <c r="B651" s="40"/>
      <c r="C651" s="227" t="s">
        <v>1078</v>
      </c>
      <c r="D651" s="227" t="s">
        <v>155</v>
      </c>
      <c r="E651" s="228" t="s">
        <v>1079</v>
      </c>
      <c r="F651" s="229" t="s">
        <v>1080</v>
      </c>
      <c r="G651" s="230" t="s">
        <v>411</v>
      </c>
      <c r="H651" s="231">
        <v>21.399999999999999</v>
      </c>
      <c r="I651" s="232"/>
      <c r="J651" s="233">
        <f>ROUND(I651*H651,2)</f>
        <v>0</v>
      </c>
      <c r="K651" s="229" t="s">
        <v>159</v>
      </c>
      <c r="L651" s="45"/>
      <c r="M651" s="234" t="s">
        <v>1</v>
      </c>
      <c r="N651" s="235" t="s">
        <v>42</v>
      </c>
      <c r="O651" s="92"/>
      <c r="P651" s="236">
        <f>O651*H651</f>
        <v>0</v>
      </c>
      <c r="Q651" s="236">
        <v>0.15256</v>
      </c>
      <c r="R651" s="236">
        <f>Q651*H651</f>
        <v>3.2647839999999997</v>
      </c>
      <c r="S651" s="236">
        <v>0</v>
      </c>
      <c r="T651" s="237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38" t="s">
        <v>148</v>
      </c>
      <c r="AT651" s="238" t="s">
        <v>155</v>
      </c>
      <c r="AU651" s="238" t="s">
        <v>87</v>
      </c>
      <c r="AY651" s="18" t="s">
        <v>149</v>
      </c>
      <c r="BE651" s="239">
        <f>IF(N651="základní",J651,0)</f>
        <v>0</v>
      </c>
      <c r="BF651" s="239">
        <f>IF(N651="snížená",J651,0)</f>
        <v>0</v>
      </c>
      <c r="BG651" s="239">
        <f>IF(N651="zákl. přenesená",J651,0)</f>
        <v>0</v>
      </c>
      <c r="BH651" s="239">
        <f>IF(N651="sníž. přenesená",J651,0)</f>
        <v>0</v>
      </c>
      <c r="BI651" s="239">
        <f>IF(N651="nulová",J651,0)</f>
        <v>0</v>
      </c>
      <c r="BJ651" s="18" t="s">
        <v>85</v>
      </c>
      <c r="BK651" s="239">
        <f>ROUND(I651*H651,2)</f>
        <v>0</v>
      </c>
      <c r="BL651" s="18" t="s">
        <v>148</v>
      </c>
      <c r="BM651" s="238" t="s">
        <v>1081</v>
      </c>
    </row>
    <row r="652" s="2" customFormat="1">
      <c r="A652" s="39"/>
      <c r="B652" s="40"/>
      <c r="C652" s="41"/>
      <c r="D652" s="240" t="s">
        <v>162</v>
      </c>
      <c r="E652" s="41"/>
      <c r="F652" s="241" t="s">
        <v>1082</v>
      </c>
      <c r="G652" s="41"/>
      <c r="H652" s="41"/>
      <c r="I652" s="242"/>
      <c r="J652" s="41"/>
      <c r="K652" s="41"/>
      <c r="L652" s="45"/>
      <c r="M652" s="243"/>
      <c r="N652" s="244"/>
      <c r="O652" s="92"/>
      <c r="P652" s="92"/>
      <c r="Q652" s="92"/>
      <c r="R652" s="92"/>
      <c r="S652" s="92"/>
      <c r="T652" s="93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162</v>
      </c>
      <c r="AU652" s="18" t="s">
        <v>87</v>
      </c>
    </row>
    <row r="653" s="14" customFormat="1">
      <c r="A653" s="14"/>
      <c r="B653" s="255"/>
      <c r="C653" s="256"/>
      <c r="D653" s="240" t="s">
        <v>163</v>
      </c>
      <c r="E653" s="257" t="s">
        <v>1</v>
      </c>
      <c r="F653" s="258" t="s">
        <v>1083</v>
      </c>
      <c r="G653" s="256"/>
      <c r="H653" s="259">
        <v>21.399999999999999</v>
      </c>
      <c r="I653" s="260"/>
      <c r="J653" s="256"/>
      <c r="K653" s="256"/>
      <c r="L653" s="261"/>
      <c r="M653" s="262"/>
      <c r="N653" s="263"/>
      <c r="O653" s="263"/>
      <c r="P653" s="263"/>
      <c r="Q653" s="263"/>
      <c r="R653" s="263"/>
      <c r="S653" s="263"/>
      <c r="T653" s="264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65" t="s">
        <v>163</v>
      </c>
      <c r="AU653" s="265" t="s">
        <v>87</v>
      </c>
      <c r="AV653" s="14" t="s">
        <v>87</v>
      </c>
      <c r="AW653" s="14" t="s">
        <v>33</v>
      </c>
      <c r="AX653" s="14" t="s">
        <v>85</v>
      </c>
      <c r="AY653" s="265" t="s">
        <v>149</v>
      </c>
    </row>
    <row r="654" s="2" customFormat="1" ht="16.5" customHeight="1">
      <c r="A654" s="39"/>
      <c r="B654" s="40"/>
      <c r="C654" s="280" t="s">
        <v>1084</v>
      </c>
      <c r="D654" s="280" t="s">
        <v>553</v>
      </c>
      <c r="E654" s="281" t="s">
        <v>1085</v>
      </c>
      <c r="F654" s="282" t="s">
        <v>1086</v>
      </c>
      <c r="G654" s="283" t="s">
        <v>411</v>
      </c>
      <c r="H654" s="284">
        <v>21.399999999999999</v>
      </c>
      <c r="I654" s="285"/>
      <c r="J654" s="286">
        <f>ROUND(I654*H654,2)</f>
        <v>0</v>
      </c>
      <c r="K654" s="282" t="s">
        <v>159</v>
      </c>
      <c r="L654" s="287"/>
      <c r="M654" s="288" t="s">
        <v>1</v>
      </c>
      <c r="N654" s="289" t="s">
        <v>42</v>
      </c>
      <c r="O654" s="92"/>
      <c r="P654" s="236">
        <f>O654*H654</f>
        <v>0</v>
      </c>
      <c r="Q654" s="236">
        <v>0.104</v>
      </c>
      <c r="R654" s="236">
        <f>Q654*H654</f>
        <v>2.2255999999999996</v>
      </c>
      <c r="S654" s="236">
        <v>0</v>
      </c>
      <c r="T654" s="237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38" t="s">
        <v>197</v>
      </c>
      <c r="AT654" s="238" t="s">
        <v>553</v>
      </c>
      <c r="AU654" s="238" t="s">
        <v>87</v>
      </c>
      <c r="AY654" s="18" t="s">
        <v>149</v>
      </c>
      <c r="BE654" s="239">
        <f>IF(N654="základní",J654,0)</f>
        <v>0</v>
      </c>
      <c r="BF654" s="239">
        <f>IF(N654="snížená",J654,0)</f>
        <v>0</v>
      </c>
      <c r="BG654" s="239">
        <f>IF(N654="zákl. přenesená",J654,0)</f>
        <v>0</v>
      </c>
      <c r="BH654" s="239">
        <f>IF(N654="sníž. přenesená",J654,0)</f>
        <v>0</v>
      </c>
      <c r="BI654" s="239">
        <f>IF(N654="nulová",J654,0)</f>
        <v>0</v>
      </c>
      <c r="BJ654" s="18" t="s">
        <v>85</v>
      </c>
      <c r="BK654" s="239">
        <f>ROUND(I654*H654,2)</f>
        <v>0</v>
      </c>
      <c r="BL654" s="18" t="s">
        <v>148</v>
      </c>
      <c r="BM654" s="238" t="s">
        <v>1087</v>
      </c>
    </row>
    <row r="655" s="2" customFormat="1">
      <c r="A655" s="39"/>
      <c r="B655" s="40"/>
      <c r="C655" s="41"/>
      <c r="D655" s="240" t="s">
        <v>162</v>
      </c>
      <c r="E655" s="41"/>
      <c r="F655" s="241" t="s">
        <v>1086</v>
      </c>
      <c r="G655" s="41"/>
      <c r="H655" s="41"/>
      <c r="I655" s="242"/>
      <c r="J655" s="41"/>
      <c r="K655" s="41"/>
      <c r="L655" s="45"/>
      <c r="M655" s="243"/>
      <c r="N655" s="244"/>
      <c r="O655" s="92"/>
      <c r="P655" s="92"/>
      <c r="Q655" s="92"/>
      <c r="R655" s="92"/>
      <c r="S655" s="92"/>
      <c r="T655" s="93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162</v>
      </c>
      <c r="AU655" s="18" t="s">
        <v>87</v>
      </c>
    </row>
    <row r="656" s="14" customFormat="1">
      <c r="A656" s="14"/>
      <c r="B656" s="255"/>
      <c r="C656" s="256"/>
      <c r="D656" s="240" t="s">
        <v>163</v>
      </c>
      <c r="E656" s="257" t="s">
        <v>1</v>
      </c>
      <c r="F656" s="258" t="s">
        <v>1088</v>
      </c>
      <c r="G656" s="256"/>
      <c r="H656" s="259">
        <v>21.399999999999999</v>
      </c>
      <c r="I656" s="260"/>
      <c r="J656" s="256"/>
      <c r="K656" s="256"/>
      <c r="L656" s="261"/>
      <c r="M656" s="262"/>
      <c r="N656" s="263"/>
      <c r="O656" s="263"/>
      <c r="P656" s="263"/>
      <c r="Q656" s="263"/>
      <c r="R656" s="263"/>
      <c r="S656" s="263"/>
      <c r="T656" s="26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65" t="s">
        <v>163</v>
      </c>
      <c r="AU656" s="265" t="s">
        <v>87</v>
      </c>
      <c r="AV656" s="14" t="s">
        <v>87</v>
      </c>
      <c r="AW656" s="14" t="s">
        <v>33</v>
      </c>
      <c r="AX656" s="14" t="s">
        <v>85</v>
      </c>
      <c r="AY656" s="265" t="s">
        <v>149</v>
      </c>
    </row>
    <row r="657" s="2" customFormat="1" ht="16.5" customHeight="1">
      <c r="A657" s="39"/>
      <c r="B657" s="40"/>
      <c r="C657" s="227" t="s">
        <v>1089</v>
      </c>
      <c r="D657" s="227" t="s">
        <v>155</v>
      </c>
      <c r="E657" s="228" t="s">
        <v>1090</v>
      </c>
      <c r="F657" s="229" t="s">
        <v>1091</v>
      </c>
      <c r="G657" s="230" t="s">
        <v>411</v>
      </c>
      <c r="H657" s="231">
        <v>43</v>
      </c>
      <c r="I657" s="232"/>
      <c r="J657" s="233">
        <f>ROUND(I657*H657,2)</f>
        <v>0</v>
      </c>
      <c r="K657" s="229" t="s">
        <v>159</v>
      </c>
      <c r="L657" s="45"/>
      <c r="M657" s="234" t="s">
        <v>1</v>
      </c>
      <c r="N657" s="235" t="s">
        <v>42</v>
      </c>
      <c r="O657" s="92"/>
      <c r="P657" s="236">
        <f>O657*H657</f>
        <v>0</v>
      </c>
      <c r="Q657" s="236">
        <v>0</v>
      </c>
      <c r="R657" s="236">
        <f>Q657*H657</f>
        <v>0</v>
      </c>
      <c r="S657" s="236">
        <v>0</v>
      </c>
      <c r="T657" s="237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38" t="s">
        <v>148</v>
      </c>
      <c r="AT657" s="238" t="s">
        <v>155</v>
      </c>
      <c r="AU657" s="238" t="s">
        <v>87</v>
      </c>
      <c r="AY657" s="18" t="s">
        <v>149</v>
      </c>
      <c r="BE657" s="239">
        <f>IF(N657="základní",J657,0)</f>
        <v>0</v>
      </c>
      <c r="BF657" s="239">
        <f>IF(N657="snížená",J657,0)</f>
        <v>0</v>
      </c>
      <c r="BG657" s="239">
        <f>IF(N657="zákl. přenesená",J657,0)</f>
        <v>0</v>
      </c>
      <c r="BH657" s="239">
        <f>IF(N657="sníž. přenesená",J657,0)</f>
        <v>0</v>
      </c>
      <c r="BI657" s="239">
        <f>IF(N657="nulová",J657,0)</f>
        <v>0</v>
      </c>
      <c r="BJ657" s="18" t="s">
        <v>85</v>
      </c>
      <c r="BK657" s="239">
        <f>ROUND(I657*H657,2)</f>
        <v>0</v>
      </c>
      <c r="BL657" s="18" t="s">
        <v>148</v>
      </c>
      <c r="BM657" s="238" t="s">
        <v>1092</v>
      </c>
    </row>
    <row r="658" s="2" customFormat="1">
      <c r="A658" s="39"/>
      <c r="B658" s="40"/>
      <c r="C658" s="41"/>
      <c r="D658" s="240" t="s">
        <v>162</v>
      </c>
      <c r="E658" s="41"/>
      <c r="F658" s="241" t="s">
        <v>1093</v>
      </c>
      <c r="G658" s="41"/>
      <c r="H658" s="41"/>
      <c r="I658" s="242"/>
      <c r="J658" s="41"/>
      <c r="K658" s="41"/>
      <c r="L658" s="45"/>
      <c r="M658" s="243"/>
      <c r="N658" s="244"/>
      <c r="O658" s="92"/>
      <c r="P658" s="92"/>
      <c r="Q658" s="92"/>
      <c r="R658" s="92"/>
      <c r="S658" s="92"/>
      <c r="T658" s="93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162</v>
      </c>
      <c r="AU658" s="18" t="s">
        <v>87</v>
      </c>
    </row>
    <row r="659" s="14" customFormat="1">
      <c r="A659" s="14"/>
      <c r="B659" s="255"/>
      <c r="C659" s="256"/>
      <c r="D659" s="240" t="s">
        <v>163</v>
      </c>
      <c r="E659" s="257" t="s">
        <v>1</v>
      </c>
      <c r="F659" s="258" t="s">
        <v>1094</v>
      </c>
      <c r="G659" s="256"/>
      <c r="H659" s="259">
        <v>43</v>
      </c>
      <c r="I659" s="260"/>
      <c r="J659" s="256"/>
      <c r="K659" s="256"/>
      <c r="L659" s="261"/>
      <c r="M659" s="262"/>
      <c r="N659" s="263"/>
      <c r="O659" s="263"/>
      <c r="P659" s="263"/>
      <c r="Q659" s="263"/>
      <c r="R659" s="263"/>
      <c r="S659" s="263"/>
      <c r="T659" s="26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65" t="s">
        <v>163</v>
      </c>
      <c r="AU659" s="265" t="s">
        <v>87</v>
      </c>
      <c r="AV659" s="14" t="s">
        <v>87</v>
      </c>
      <c r="AW659" s="14" t="s">
        <v>33</v>
      </c>
      <c r="AX659" s="14" t="s">
        <v>85</v>
      </c>
      <c r="AY659" s="265" t="s">
        <v>149</v>
      </c>
    </row>
    <row r="660" s="2" customFormat="1" ht="16.5" customHeight="1">
      <c r="A660" s="39"/>
      <c r="B660" s="40"/>
      <c r="C660" s="227" t="s">
        <v>1095</v>
      </c>
      <c r="D660" s="227" t="s">
        <v>155</v>
      </c>
      <c r="E660" s="228" t="s">
        <v>1096</v>
      </c>
      <c r="F660" s="229" t="s">
        <v>1097</v>
      </c>
      <c r="G660" s="230" t="s">
        <v>411</v>
      </c>
      <c r="H660" s="231">
        <v>43</v>
      </c>
      <c r="I660" s="232"/>
      <c r="J660" s="233">
        <f>ROUND(I660*H660,2)</f>
        <v>0</v>
      </c>
      <c r="K660" s="229" t="s">
        <v>159</v>
      </c>
      <c r="L660" s="45"/>
      <c r="M660" s="234" t="s">
        <v>1</v>
      </c>
      <c r="N660" s="235" t="s">
        <v>42</v>
      </c>
      <c r="O660" s="92"/>
      <c r="P660" s="236">
        <f>O660*H660</f>
        <v>0</v>
      </c>
      <c r="Q660" s="236">
        <v>0.00027999999999999998</v>
      </c>
      <c r="R660" s="236">
        <f>Q660*H660</f>
        <v>0.012039999999999999</v>
      </c>
      <c r="S660" s="236">
        <v>0</v>
      </c>
      <c r="T660" s="237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38" t="s">
        <v>148</v>
      </c>
      <c r="AT660" s="238" t="s">
        <v>155</v>
      </c>
      <c r="AU660" s="238" t="s">
        <v>87</v>
      </c>
      <c r="AY660" s="18" t="s">
        <v>149</v>
      </c>
      <c r="BE660" s="239">
        <f>IF(N660="základní",J660,0)</f>
        <v>0</v>
      </c>
      <c r="BF660" s="239">
        <f>IF(N660="snížená",J660,0)</f>
        <v>0</v>
      </c>
      <c r="BG660" s="239">
        <f>IF(N660="zákl. přenesená",J660,0)</f>
        <v>0</v>
      </c>
      <c r="BH660" s="239">
        <f>IF(N660="sníž. přenesená",J660,0)</f>
        <v>0</v>
      </c>
      <c r="BI660" s="239">
        <f>IF(N660="nulová",J660,0)</f>
        <v>0</v>
      </c>
      <c r="BJ660" s="18" t="s">
        <v>85</v>
      </c>
      <c r="BK660" s="239">
        <f>ROUND(I660*H660,2)</f>
        <v>0</v>
      </c>
      <c r="BL660" s="18" t="s">
        <v>148</v>
      </c>
      <c r="BM660" s="238" t="s">
        <v>1098</v>
      </c>
    </row>
    <row r="661" s="2" customFormat="1">
      <c r="A661" s="39"/>
      <c r="B661" s="40"/>
      <c r="C661" s="41"/>
      <c r="D661" s="240" t="s">
        <v>162</v>
      </c>
      <c r="E661" s="41"/>
      <c r="F661" s="241" t="s">
        <v>1099</v>
      </c>
      <c r="G661" s="41"/>
      <c r="H661" s="41"/>
      <c r="I661" s="242"/>
      <c r="J661" s="41"/>
      <c r="K661" s="41"/>
      <c r="L661" s="45"/>
      <c r="M661" s="243"/>
      <c r="N661" s="244"/>
      <c r="O661" s="92"/>
      <c r="P661" s="92"/>
      <c r="Q661" s="92"/>
      <c r="R661" s="92"/>
      <c r="S661" s="92"/>
      <c r="T661" s="93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162</v>
      </c>
      <c r="AU661" s="18" t="s">
        <v>87</v>
      </c>
    </row>
    <row r="662" s="13" customFormat="1">
      <c r="A662" s="13"/>
      <c r="B662" s="245"/>
      <c r="C662" s="246"/>
      <c r="D662" s="240" t="s">
        <v>163</v>
      </c>
      <c r="E662" s="247" t="s">
        <v>1</v>
      </c>
      <c r="F662" s="248" t="s">
        <v>1100</v>
      </c>
      <c r="G662" s="246"/>
      <c r="H662" s="247" t="s">
        <v>1</v>
      </c>
      <c r="I662" s="249"/>
      <c r="J662" s="246"/>
      <c r="K662" s="246"/>
      <c r="L662" s="250"/>
      <c r="M662" s="251"/>
      <c r="N662" s="252"/>
      <c r="O662" s="252"/>
      <c r="P662" s="252"/>
      <c r="Q662" s="252"/>
      <c r="R662" s="252"/>
      <c r="S662" s="252"/>
      <c r="T662" s="25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54" t="s">
        <v>163</v>
      </c>
      <c r="AU662" s="254" t="s">
        <v>87</v>
      </c>
      <c r="AV662" s="13" t="s">
        <v>85</v>
      </c>
      <c r="AW662" s="13" t="s">
        <v>33</v>
      </c>
      <c r="AX662" s="13" t="s">
        <v>77</v>
      </c>
      <c r="AY662" s="254" t="s">
        <v>149</v>
      </c>
    </row>
    <row r="663" s="14" customFormat="1">
      <c r="A663" s="14"/>
      <c r="B663" s="255"/>
      <c r="C663" s="256"/>
      <c r="D663" s="240" t="s">
        <v>163</v>
      </c>
      <c r="E663" s="257" t="s">
        <v>1</v>
      </c>
      <c r="F663" s="258" t="s">
        <v>1094</v>
      </c>
      <c r="G663" s="256"/>
      <c r="H663" s="259">
        <v>43</v>
      </c>
      <c r="I663" s="260"/>
      <c r="J663" s="256"/>
      <c r="K663" s="256"/>
      <c r="L663" s="261"/>
      <c r="M663" s="262"/>
      <c r="N663" s="263"/>
      <c r="O663" s="263"/>
      <c r="P663" s="263"/>
      <c r="Q663" s="263"/>
      <c r="R663" s="263"/>
      <c r="S663" s="263"/>
      <c r="T663" s="264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65" t="s">
        <v>163</v>
      </c>
      <c r="AU663" s="265" t="s">
        <v>87</v>
      </c>
      <c r="AV663" s="14" t="s">
        <v>87</v>
      </c>
      <c r="AW663" s="14" t="s">
        <v>33</v>
      </c>
      <c r="AX663" s="14" t="s">
        <v>85</v>
      </c>
      <c r="AY663" s="265" t="s">
        <v>149</v>
      </c>
    </row>
    <row r="664" s="2" customFormat="1" ht="16.5" customHeight="1">
      <c r="A664" s="39"/>
      <c r="B664" s="40"/>
      <c r="C664" s="227" t="s">
        <v>1101</v>
      </c>
      <c r="D664" s="227" t="s">
        <v>155</v>
      </c>
      <c r="E664" s="228" t="s">
        <v>1102</v>
      </c>
      <c r="F664" s="229" t="s">
        <v>1103</v>
      </c>
      <c r="G664" s="230" t="s">
        <v>278</v>
      </c>
      <c r="H664" s="231">
        <v>508.10000000000002</v>
      </c>
      <c r="I664" s="232"/>
      <c r="J664" s="233">
        <f>ROUND(I664*H664,2)</f>
        <v>0</v>
      </c>
      <c r="K664" s="229" t="s">
        <v>159</v>
      </c>
      <c r="L664" s="45"/>
      <c r="M664" s="234" t="s">
        <v>1</v>
      </c>
      <c r="N664" s="235" t="s">
        <v>42</v>
      </c>
      <c r="O664" s="92"/>
      <c r="P664" s="236">
        <f>O664*H664</f>
        <v>0</v>
      </c>
      <c r="Q664" s="236">
        <v>0.0020500000000000002</v>
      </c>
      <c r="R664" s="236">
        <f>Q664*H664</f>
        <v>1.0416050000000001</v>
      </c>
      <c r="S664" s="236">
        <v>0</v>
      </c>
      <c r="T664" s="237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38" t="s">
        <v>148</v>
      </c>
      <c r="AT664" s="238" t="s">
        <v>155</v>
      </c>
      <c r="AU664" s="238" t="s">
        <v>87</v>
      </c>
      <c r="AY664" s="18" t="s">
        <v>149</v>
      </c>
      <c r="BE664" s="239">
        <f>IF(N664="základní",J664,0)</f>
        <v>0</v>
      </c>
      <c r="BF664" s="239">
        <f>IF(N664="snížená",J664,0)</f>
        <v>0</v>
      </c>
      <c r="BG664" s="239">
        <f>IF(N664="zákl. přenesená",J664,0)</f>
        <v>0</v>
      </c>
      <c r="BH664" s="239">
        <f>IF(N664="sníž. přenesená",J664,0)</f>
        <v>0</v>
      </c>
      <c r="BI664" s="239">
        <f>IF(N664="nulová",J664,0)</f>
        <v>0</v>
      </c>
      <c r="BJ664" s="18" t="s">
        <v>85</v>
      </c>
      <c r="BK664" s="239">
        <f>ROUND(I664*H664,2)</f>
        <v>0</v>
      </c>
      <c r="BL664" s="18" t="s">
        <v>148</v>
      </c>
      <c r="BM664" s="238" t="s">
        <v>1104</v>
      </c>
    </row>
    <row r="665" s="2" customFormat="1">
      <c r="A665" s="39"/>
      <c r="B665" s="40"/>
      <c r="C665" s="41"/>
      <c r="D665" s="240" t="s">
        <v>162</v>
      </c>
      <c r="E665" s="41"/>
      <c r="F665" s="241" t="s">
        <v>1105</v>
      </c>
      <c r="G665" s="41"/>
      <c r="H665" s="41"/>
      <c r="I665" s="242"/>
      <c r="J665" s="41"/>
      <c r="K665" s="41"/>
      <c r="L665" s="45"/>
      <c r="M665" s="243"/>
      <c r="N665" s="244"/>
      <c r="O665" s="92"/>
      <c r="P665" s="92"/>
      <c r="Q665" s="92"/>
      <c r="R665" s="92"/>
      <c r="S665" s="92"/>
      <c r="T665" s="93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162</v>
      </c>
      <c r="AU665" s="18" t="s">
        <v>87</v>
      </c>
    </row>
    <row r="666" s="13" customFormat="1">
      <c r="A666" s="13"/>
      <c r="B666" s="245"/>
      <c r="C666" s="246"/>
      <c r="D666" s="240" t="s">
        <v>163</v>
      </c>
      <c r="E666" s="247" t="s">
        <v>1</v>
      </c>
      <c r="F666" s="248" t="s">
        <v>1106</v>
      </c>
      <c r="G666" s="246"/>
      <c r="H666" s="247" t="s">
        <v>1</v>
      </c>
      <c r="I666" s="249"/>
      <c r="J666" s="246"/>
      <c r="K666" s="246"/>
      <c r="L666" s="250"/>
      <c r="M666" s="251"/>
      <c r="N666" s="252"/>
      <c r="O666" s="252"/>
      <c r="P666" s="252"/>
      <c r="Q666" s="252"/>
      <c r="R666" s="252"/>
      <c r="S666" s="252"/>
      <c r="T666" s="25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54" t="s">
        <v>163</v>
      </c>
      <c r="AU666" s="254" t="s">
        <v>87</v>
      </c>
      <c r="AV666" s="13" t="s">
        <v>85</v>
      </c>
      <c r="AW666" s="13" t="s">
        <v>33</v>
      </c>
      <c r="AX666" s="13" t="s">
        <v>77</v>
      </c>
      <c r="AY666" s="254" t="s">
        <v>149</v>
      </c>
    </row>
    <row r="667" s="14" customFormat="1">
      <c r="A667" s="14"/>
      <c r="B667" s="255"/>
      <c r="C667" s="256"/>
      <c r="D667" s="240" t="s">
        <v>163</v>
      </c>
      <c r="E667" s="257" t="s">
        <v>1</v>
      </c>
      <c r="F667" s="258" t="s">
        <v>1107</v>
      </c>
      <c r="G667" s="256"/>
      <c r="H667" s="259">
        <v>508.10000000000002</v>
      </c>
      <c r="I667" s="260"/>
      <c r="J667" s="256"/>
      <c r="K667" s="256"/>
      <c r="L667" s="261"/>
      <c r="M667" s="262"/>
      <c r="N667" s="263"/>
      <c r="O667" s="263"/>
      <c r="P667" s="263"/>
      <c r="Q667" s="263"/>
      <c r="R667" s="263"/>
      <c r="S667" s="263"/>
      <c r="T667" s="264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65" t="s">
        <v>163</v>
      </c>
      <c r="AU667" s="265" t="s">
        <v>87</v>
      </c>
      <c r="AV667" s="14" t="s">
        <v>87</v>
      </c>
      <c r="AW667" s="14" t="s">
        <v>33</v>
      </c>
      <c r="AX667" s="14" t="s">
        <v>85</v>
      </c>
      <c r="AY667" s="265" t="s">
        <v>149</v>
      </c>
    </row>
    <row r="668" s="2" customFormat="1" ht="21.75" customHeight="1">
      <c r="A668" s="39"/>
      <c r="B668" s="40"/>
      <c r="C668" s="227" t="s">
        <v>1108</v>
      </c>
      <c r="D668" s="227" t="s">
        <v>155</v>
      </c>
      <c r="E668" s="228" t="s">
        <v>1109</v>
      </c>
      <c r="F668" s="229" t="s">
        <v>1110</v>
      </c>
      <c r="G668" s="230" t="s">
        <v>278</v>
      </c>
      <c r="H668" s="231">
        <v>3420.0479999999998</v>
      </c>
      <c r="I668" s="232"/>
      <c r="J668" s="233">
        <f>ROUND(I668*H668,2)</f>
        <v>0</v>
      </c>
      <c r="K668" s="229" t="s">
        <v>159</v>
      </c>
      <c r="L668" s="45"/>
      <c r="M668" s="234" t="s">
        <v>1</v>
      </c>
      <c r="N668" s="235" t="s">
        <v>42</v>
      </c>
      <c r="O668" s="92"/>
      <c r="P668" s="236">
        <f>O668*H668</f>
        <v>0</v>
      </c>
      <c r="Q668" s="236">
        <v>0.00036000000000000002</v>
      </c>
      <c r="R668" s="236">
        <f>Q668*H668</f>
        <v>1.2312172800000001</v>
      </c>
      <c r="S668" s="236">
        <v>0</v>
      </c>
      <c r="T668" s="237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8" t="s">
        <v>148</v>
      </c>
      <c r="AT668" s="238" t="s">
        <v>155</v>
      </c>
      <c r="AU668" s="238" t="s">
        <v>87</v>
      </c>
      <c r="AY668" s="18" t="s">
        <v>149</v>
      </c>
      <c r="BE668" s="239">
        <f>IF(N668="základní",J668,0)</f>
        <v>0</v>
      </c>
      <c r="BF668" s="239">
        <f>IF(N668="snížená",J668,0)</f>
        <v>0</v>
      </c>
      <c r="BG668" s="239">
        <f>IF(N668="zákl. přenesená",J668,0)</f>
        <v>0</v>
      </c>
      <c r="BH668" s="239">
        <f>IF(N668="sníž. přenesená",J668,0)</f>
        <v>0</v>
      </c>
      <c r="BI668" s="239">
        <f>IF(N668="nulová",J668,0)</f>
        <v>0</v>
      </c>
      <c r="BJ668" s="18" t="s">
        <v>85</v>
      </c>
      <c r="BK668" s="239">
        <f>ROUND(I668*H668,2)</f>
        <v>0</v>
      </c>
      <c r="BL668" s="18" t="s">
        <v>148</v>
      </c>
      <c r="BM668" s="238" t="s">
        <v>1111</v>
      </c>
    </row>
    <row r="669" s="2" customFormat="1">
      <c r="A669" s="39"/>
      <c r="B669" s="40"/>
      <c r="C669" s="41"/>
      <c r="D669" s="240" t="s">
        <v>162</v>
      </c>
      <c r="E669" s="41"/>
      <c r="F669" s="241" t="s">
        <v>1112</v>
      </c>
      <c r="G669" s="41"/>
      <c r="H669" s="41"/>
      <c r="I669" s="242"/>
      <c r="J669" s="41"/>
      <c r="K669" s="41"/>
      <c r="L669" s="45"/>
      <c r="M669" s="243"/>
      <c r="N669" s="244"/>
      <c r="O669" s="92"/>
      <c r="P669" s="92"/>
      <c r="Q669" s="92"/>
      <c r="R669" s="92"/>
      <c r="S669" s="92"/>
      <c r="T669" s="93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162</v>
      </c>
      <c r="AU669" s="18" t="s">
        <v>87</v>
      </c>
    </row>
    <row r="670" s="13" customFormat="1">
      <c r="A670" s="13"/>
      <c r="B670" s="245"/>
      <c r="C670" s="246"/>
      <c r="D670" s="240" t="s">
        <v>163</v>
      </c>
      <c r="E670" s="247" t="s">
        <v>1</v>
      </c>
      <c r="F670" s="248" t="s">
        <v>1113</v>
      </c>
      <c r="G670" s="246"/>
      <c r="H670" s="247" t="s">
        <v>1</v>
      </c>
      <c r="I670" s="249"/>
      <c r="J670" s="246"/>
      <c r="K670" s="246"/>
      <c r="L670" s="250"/>
      <c r="M670" s="251"/>
      <c r="N670" s="252"/>
      <c r="O670" s="252"/>
      <c r="P670" s="252"/>
      <c r="Q670" s="252"/>
      <c r="R670" s="252"/>
      <c r="S670" s="252"/>
      <c r="T670" s="25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54" t="s">
        <v>163</v>
      </c>
      <c r="AU670" s="254" t="s">
        <v>87</v>
      </c>
      <c r="AV670" s="13" t="s">
        <v>85</v>
      </c>
      <c r="AW670" s="13" t="s">
        <v>33</v>
      </c>
      <c r="AX670" s="13" t="s">
        <v>77</v>
      </c>
      <c r="AY670" s="254" t="s">
        <v>149</v>
      </c>
    </row>
    <row r="671" s="14" customFormat="1">
      <c r="A671" s="14"/>
      <c r="B671" s="255"/>
      <c r="C671" s="256"/>
      <c r="D671" s="240" t="s">
        <v>163</v>
      </c>
      <c r="E671" s="257" t="s">
        <v>1</v>
      </c>
      <c r="F671" s="258" t="s">
        <v>1114</v>
      </c>
      <c r="G671" s="256"/>
      <c r="H671" s="259">
        <v>2850.04</v>
      </c>
      <c r="I671" s="260"/>
      <c r="J671" s="256"/>
      <c r="K671" s="256"/>
      <c r="L671" s="261"/>
      <c r="M671" s="262"/>
      <c r="N671" s="263"/>
      <c r="O671" s="263"/>
      <c r="P671" s="263"/>
      <c r="Q671" s="263"/>
      <c r="R671" s="263"/>
      <c r="S671" s="263"/>
      <c r="T671" s="264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65" t="s">
        <v>163</v>
      </c>
      <c r="AU671" s="265" t="s">
        <v>87</v>
      </c>
      <c r="AV671" s="14" t="s">
        <v>87</v>
      </c>
      <c r="AW671" s="14" t="s">
        <v>33</v>
      </c>
      <c r="AX671" s="14" t="s">
        <v>77</v>
      </c>
      <c r="AY671" s="265" t="s">
        <v>149</v>
      </c>
    </row>
    <row r="672" s="14" customFormat="1">
      <c r="A672" s="14"/>
      <c r="B672" s="255"/>
      <c r="C672" s="256"/>
      <c r="D672" s="240" t="s">
        <v>163</v>
      </c>
      <c r="E672" s="257" t="s">
        <v>1</v>
      </c>
      <c r="F672" s="258" t="s">
        <v>1115</v>
      </c>
      <c r="G672" s="256"/>
      <c r="H672" s="259">
        <v>570.00800000000004</v>
      </c>
      <c r="I672" s="260"/>
      <c r="J672" s="256"/>
      <c r="K672" s="256"/>
      <c r="L672" s="261"/>
      <c r="M672" s="262"/>
      <c r="N672" s="263"/>
      <c r="O672" s="263"/>
      <c r="P672" s="263"/>
      <c r="Q672" s="263"/>
      <c r="R672" s="263"/>
      <c r="S672" s="263"/>
      <c r="T672" s="264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65" t="s">
        <v>163</v>
      </c>
      <c r="AU672" s="265" t="s">
        <v>87</v>
      </c>
      <c r="AV672" s="14" t="s">
        <v>87</v>
      </c>
      <c r="AW672" s="14" t="s">
        <v>33</v>
      </c>
      <c r="AX672" s="14" t="s">
        <v>77</v>
      </c>
      <c r="AY672" s="265" t="s">
        <v>149</v>
      </c>
    </row>
    <row r="673" s="15" customFormat="1">
      <c r="A673" s="15"/>
      <c r="B673" s="269"/>
      <c r="C673" s="270"/>
      <c r="D673" s="240" t="s">
        <v>163</v>
      </c>
      <c r="E673" s="271" t="s">
        <v>1</v>
      </c>
      <c r="F673" s="272" t="s">
        <v>319</v>
      </c>
      <c r="G673" s="270"/>
      <c r="H673" s="273">
        <v>3420.0479999999998</v>
      </c>
      <c r="I673" s="274"/>
      <c r="J673" s="270"/>
      <c r="K673" s="270"/>
      <c r="L673" s="275"/>
      <c r="M673" s="276"/>
      <c r="N673" s="277"/>
      <c r="O673" s="277"/>
      <c r="P673" s="277"/>
      <c r="Q673" s="277"/>
      <c r="R673" s="277"/>
      <c r="S673" s="277"/>
      <c r="T673" s="278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79" t="s">
        <v>163</v>
      </c>
      <c r="AU673" s="279" t="s">
        <v>87</v>
      </c>
      <c r="AV673" s="15" t="s">
        <v>148</v>
      </c>
      <c r="AW673" s="15" t="s">
        <v>33</v>
      </c>
      <c r="AX673" s="15" t="s">
        <v>85</v>
      </c>
      <c r="AY673" s="279" t="s">
        <v>149</v>
      </c>
    </row>
    <row r="674" s="2" customFormat="1" ht="16.5" customHeight="1">
      <c r="A674" s="39"/>
      <c r="B674" s="40"/>
      <c r="C674" s="227" t="s">
        <v>1116</v>
      </c>
      <c r="D674" s="227" t="s">
        <v>155</v>
      </c>
      <c r="E674" s="228" t="s">
        <v>1117</v>
      </c>
      <c r="F674" s="229" t="s">
        <v>1118</v>
      </c>
      <c r="G674" s="230" t="s">
        <v>411</v>
      </c>
      <c r="H674" s="231">
        <v>43</v>
      </c>
      <c r="I674" s="232"/>
      <c r="J674" s="233">
        <f>ROUND(I674*H674,2)</f>
        <v>0</v>
      </c>
      <c r="K674" s="229" t="s">
        <v>159</v>
      </c>
      <c r="L674" s="45"/>
      <c r="M674" s="234" t="s">
        <v>1</v>
      </c>
      <c r="N674" s="235" t="s">
        <v>42</v>
      </c>
      <c r="O674" s="92"/>
      <c r="P674" s="236">
        <f>O674*H674</f>
        <v>0</v>
      </c>
      <c r="Q674" s="236">
        <v>0</v>
      </c>
      <c r="R674" s="236">
        <f>Q674*H674</f>
        <v>0</v>
      </c>
      <c r="S674" s="236">
        <v>0</v>
      </c>
      <c r="T674" s="237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38" t="s">
        <v>148</v>
      </c>
      <c r="AT674" s="238" t="s">
        <v>155</v>
      </c>
      <c r="AU674" s="238" t="s">
        <v>87</v>
      </c>
      <c r="AY674" s="18" t="s">
        <v>149</v>
      </c>
      <c r="BE674" s="239">
        <f>IF(N674="základní",J674,0)</f>
        <v>0</v>
      </c>
      <c r="BF674" s="239">
        <f>IF(N674="snížená",J674,0)</f>
        <v>0</v>
      </c>
      <c r="BG674" s="239">
        <f>IF(N674="zákl. přenesená",J674,0)</f>
        <v>0</v>
      </c>
      <c r="BH674" s="239">
        <f>IF(N674="sníž. přenesená",J674,0)</f>
        <v>0</v>
      </c>
      <c r="BI674" s="239">
        <f>IF(N674="nulová",J674,0)</f>
        <v>0</v>
      </c>
      <c r="BJ674" s="18" t="s">
        <v>85</v>
      </c>
      <c r="BK674" s="239">
        <f>ROUND(I674*H674,2)</f>
        <v>0</v>
      </c>
      <c r="BL674" s="18" t="s">
        <v>148</v>
      </c>
      <c r="BM674" s="238" t="s">
        <v>1119</v>
      </c>
    </row>
    <row r="675" s="2" customFormat="1">
      <c r="A675" s="39"/>
      <c r="B675" s="40"/>
      <c r="C675" s="41"/>
      <c r="D675" s="240" t="s">
        <v>162</v>
      </c>
      <c r="E675" s="41"/>
      <c r="F675" s="241" t="s">
        <v>1120</v>
      </c>
      <c r="G675" s="41"/>
      <c r="H675" s="41"/>
      <c r="I675" s="242"/>
      <c r="J675" s="41"/>
      <c r="K675" s="41"/>
      <c r="L675" s="45"/>
      <c r="M675" s="243"/>
      <c r="N675" s="244"/>
      <c r="O675" s="92"/>
      <c r="P675" s="92"/>
      <c r="Q675" s="92"/>
      <c r="R675" s="92"/>
      <c r="S675" s="92"/>
      <c r="T675" s="93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162</v>
      </c>
      <c r="AU675" s="18" t="s">
        <v>87</v>
      </c>
    </row>
    <row r="676" s="14" customFormat="1">
      <c r="A676" s="14"/>
      <c r="B676" s="255"/>
      <c r="C676" s="256"/>
      <c r="D676" s="240" t="s">
        <v>163</v>
      </c>
      <c r="E676" s="257" t="s">
        <v>1</v>
      </c>
      <c r="F676" s="258" t="s">
        <v>1121</v>
      </c>
      <c r="G676" s="256"/>
      <c r="H676" s="259">
        <v>43</v>
      </c>
      <c r="I676" s="260"/>
      <c r="J676" s="256"/>
      <c r="K676" s="256"/>
      <c r="L676" s="261"/>
      <c r="M676" s="262"/>
      <c r="N676" s="263"/>
      <c r="O676" s="263"/>
      <c r="P676" s="263"/>
      <c r="Q676" s="263"/>
      <c r="R676" s="263"/>
      <c r="S676" s="263"/>
      <c r="T676" s="264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65" t="s">
        <v>163</v>
      </c>
      <c r="AU676" s="265" t="s">
        <v>87</v>
      </c>
      <c r="AV676" s="14" t="s">
        <v>87</v>
      </c>
      <c r="AW676" s="14" t="s">
        <v>33</v>
      </c>
      <c r="AX676" s="14" t="s">
        <v>85</v>
      </c>
      <c r="AY676" s="265" t="s">
        <v>149</v>
      </c>
    </row>
    <row r="677" s="2" customFormat="1" ht="16.5" customHeight="1">
      <c r="A677" s="39"/>
      <c r="B677" s="40"/>
      <c r="C677" s="227" t="s">
        <v>1122</v>
      </c>
      <c r="D677" s="227" t="s">
        <v>155</v>
      </c>
      <c r="E677" s="228" t="s">
        <v>1123</v>
      </c>
      <c r="F677" s="229" t="s">
        <v>1124</v>
      </c>
      <c r="G677" s="230" t="s">
        <v>411</v>
      </c>
      <c r="H677" s="231">
        <v>7.5999999999999996</v>
      </c>
      <c r="I677" s="232"/>
      <c r="J677" s="233">
        <f>ROUND(I677*H677,2)</f>
        <v>0</v>
      </c>
      <c r="K677" s="229" t="s">
        <v>159</v>
      </c>
      <c r="L677" s="45"/>
      <c r="M677" s="234" t="s">
        <v>1</v>
      </c>
      <c r="N677" s="235" t="s">
        <v>42</v>
      </c>
      <c r="O677" s="92"/>
      <c r="P677" s="236">
        <f>O677*H677</f>
        <v>0</v>
      </c>
      <c r="Q677" s="236">
        <v>2.0000000000000002E-05</v>
      </c>
      <c r="R677" s="236">
        <f>Q677*H677</f>
        <v>0.00015200000000000001</v>
      </c>
      <c r="S677" s="236">
        <v>0</v>
      </c>
      <c r="T677" s="237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38" t="s">
        <v>148</v>
      </c>
      <c r="AT677" s="238" t="s">
        <v>155</v>
      </c>
      <c r="AU677" s="238" t="s">
        <v>87</v>
      </c>
      <c r="AY677" s="18" t="s">
        <v>149</v>
      </c>
      <c r="BE677" s="239">
        <f>IF(N677="základní",J677,0)</f>
        <v>0</v>
      </c>
      <c r="BF677" s="239">
        <f>IF(N677="snížená",J677,0)</f>
        <v>0</v>
      </c>
      <c r="BG677" s="239">
        <f>IF(N677="zákl. přenesená",J677,0)</f>
        <v>0</v>
      </c>
      <c r="BH677" s="239">
        <f>IF(N677="sníž. přenesená",J677,0)</f>
        <v>0</v>
      </c>
      <c r="BI677" s="239">
        <f>IF(N677="nulová",J677,0)</f>
        <v>0</v>
      </c>
      <c r="BJ677" s="18" t="s">
        <v>85</v>
      </c>
      <c r="BK677" s="239">
        <f>ROUND(I677*H677,2)</f>
        <v>0</v>
      </c>
      <c r="BL677" s="18" t="s">
        <v>148</v>
      </c>
      <c r="BM677" s="238" t="s">
        <v>1125</v>
      </c>
    </row>
    <row r="678" s="2" customFormat="1">
      <c r="A678" s="39"/>
      <c r="B678" s="40"/>
      <c r="C678" s="41"/>
      <c r="D678" s="240" t="s">
        <v>162</v>
      </c>
      <c r="E678" s="41"/>
      <c r="F678" s="241" t="s">
        <v>1126</v>
      </c>
      <c r="G678" s="41"/>
      <c r="H678" s="41"/>
      <c r="I678" s="242"/>
      <c r="J678" s="41"/>
      <c r="K678" s="41"/>
      <c r="L678" s="45"/>
      <c r="M678" s="243"/>
      <c r="N678" s="244"/>
      <c r="O678" s="92"/>
      <c r="P678" s="92"/>
      <c r="Q678" s="92"/>
      <c r="R678" s="92"/>
      <c r="S678" s="92"/>
      <c r="T678" s="93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162</v>
      </c>
      <c r="AU678" s="18" t="s">
        <v>87</v>
      </c>
    </row>
    <row r="679" s="14" customFormat="1">
      <c r="A679" s="14"/>
      <c r="B679" s="255"/>
      <c r="C679" s="256"/>
      <c r="D679" s="240" t="s">
        <v>163</v>
      </c>
      <c r="E679" s="257" t="s">
        <v>1</v>
      </c>
      <c r="F679" s="258" t="s">
        <v>1127</v>
      </c>
      <c r="G679" s="256"/>
      <c r="H679" s="259">
        <v>7.5999999999999996</v>
      </c>
      <c r="I679" s="260"/>
      <c r="J679" s="256"/>
      <c r="K679" s="256"/>
      <c r="L679" s="261"/>
      <c r="M679" s="262"/>
      <c r="N679" s="263"/>
      <c r="O679" s="263"/>
      <c r="P679" s="263"/>
      <c r="Q679" s="263"/>
      <c r="R679" s="263"/>
      <c r="S679" s="263"/>
      <c r="T679" s="264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65" t="s">
        <v>163</v>
      </c>
      <c r="AU679" s="265" t="s">
        <v>87</v>
      </c>
      <c r="AV679" s="14" t="s">
        <v>87</v>
      </c>
      <c r="AW679" s="14" t="s">
        <v>33</v>
      </c>
      <c r="AX679" s="14" t="s">
        <v>85</v>
      </c>
      <c r="AY679" s="265" t="s">
        <v>149</v>
      </c>
    </row>
    <row r="680" s="2" customFormat="1" ht="16.5" customHeight="1">
      <c r="A680" s="39"/>
      <c r="B680" s="40"/>
      <c r="C680" s="227" t="s">
        <v>1128</v>
      </c>
      <c r="D680" s="227" t="s">
        <v>155</v>
      </c>
      <c r="E680" s="228" t="s">
        <v>1129</v>
      </c>
      <c r="F680" s="229" t="s">
        <v>1130</v>
      </c>
      <c r="G680" s="230" t="s">
        <v>284</v>
      </c>
      <c r="H680" s="231">
        <v>5</v>
      </c>
      <c r="I680" s="232"/>
      <c r="J680" s="233">
        <f>ROUND(I680*H680,2)</f>
        <v>0</v>
      </c>
      <c r="K680" s="229" t="s">
        <v>159</v>
      </c>
      <c r="L680" s="45"/>
      <c r="M680" s="234" t="s">
        <v>1</v>
      </c>
      <c r="N680" s="235" t="s">
        <v>42</v>
      </c>
      <c r="O680" s="92"/>
      <c r="P680" s="236">
        <f>O680*H680</f>
        <v>0</v>
      </c>
      <c r="Q680" s="236">
        <v>0</v>
      </c>
      <c r="R680" s="236">
        <f>Q680*H680</f>
        <v>0</v>
      </c>
      <c r="S680" s="236">
        <v>0.082000000000000003</v>
      </c>
      <c r="T680" s="237">
        <f>S680*H680</f>
        <v>0.41000000000000003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38" t="s">
        <v>148</v>
      </c>
      <c r="AT680" s="238" t="s">
        <v>155</v>
      </c>
      <c r="AU680" s="238" t="s">
        <v>87</v>
      </c>
      <c r="AY680" s="18" t="s">
        <v>149</v>
      </c>
      <c r="BE680" s="239">
        <f>IF(N680="základní",J680,0)</f>
        <v>0</v>
      </c>
      <c r="BF680" s="239">
        <f>IF(N680="snížená",J680,0)</f>
        <v>0</v>
      </c>
      <c r="BG680" s="239">
        <f>IF(N680="zákl. přenesená",J680,0)</f>
        <v>0</v>
      </c>
      <c r="BH680" s="239">
        <f>IF(N680="sníž. přenesená",J680,0)</f>
        <v>0</v>
      </c>
      <c r="BI680" s="239">
        <f>IF(N680="nulová",J680,0)</f>
        <v>0</v>
      </c>
      <c r="BJ680" s="18" t="s">
        <v>85</v>
      </c>
      <c r="BK680" s="239">
        <f>ROUND(I680*H680,2)</f>
        <v>0</v>
      </c>
      <c r="BL680" s="18" t="s">
        <v>148</v>
      </c>
      <c r="BM680" s="238" t="s">
        <v>1131</v>
      </c>
    </row>
    <row r="681" s="2" customFormat="1">
      <c r="A681" s="39"/>
      <c r="B681" s="40"/>
      <c r="C681" s="41"/>
      <c r="D681" s="240" t="s">
        <v>162</v>
      </c>
      <c r="E681" s="41"/>
      <c r="F681" s="241" t="s">
        <v>1132</v>
      </c>
      <c r="G681" s="41"/>
      <c r="H681" s="41"/>
      <c r="I681" s="242"/>
      <c r="J681" s="41"/>
      <c r="K681" s="41"/>
      <c r="L681" s="45"/>
      <c r="M681" s="243"/>
      <c r="N681" s="244"/>
      <c r="O681" s="92"/>
      <c r="P681" s="92"/>
      <c r="Q681" s="92"/>
      <c r="R681" s="92"/>
      <c r="S681" s="92"/>
      <c r="T681" s="93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162</v>
      </c>
      <c r="AU681" s="18" t="s">
        <v>87</v>
      </c>
    </row>
    <row r="682" s="14" customFormat="1">
      <c r="A682" s="14"/>
      <c r="B682" s="255"/>
      <c r="C682" s="256"/>
      <c r="D682" s="240" t="s">
        <v>163</v>
      </c>
      <c r="E682" s="257" t="s">
        <v>1</v>
      </c>
      <c r="F682" s="258" t="s">
        <v>1133</v>
      </c>
      <c r="G682" s="256"/>
      <c r="H682" s="259">
        <v>4</v>
      </c>
      <c r="I682" s="260"/>
      <c r="J682" s="256"/>
      <c r="K682" s="256"/>
      <c r="L682" s="261"/>
      <c r="M682" s="262"/>
      <c r="N682" s="263"/>
      <c r="O682" s="263"/>
      <c r="P682" s="263"/>
      <c r="Q682" s="263"/>
      <c r="R682" s="263"/>
      <c r="S682" s="263"/>
      <c r="T682" s="264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65" t="s">
        <v>163</v>
      </c>
      <c r="AU682" s="265" t="s">
        <v>87</v>
      </c>
      <c r="AV682" s="14" t="s">
        <v>87</v>
      </c>
      <c r="AW682" s="14" t="s">
        <v>33</v>
      </c>
      <c r="AX682" s="14" t="s">
        <v>77</v>
      </c>
      <c r="AY682" s="265" t="s">
        <v>149</v>
      </c>
    </row>
    <row r="683" s="14" customFormat="1">
      <c r="A683" s="14"/>
      <c r="B683" s="255"/>
      <c r="C683" s="256"/>
      <c r="D683" s="240" t="s">
        <v>163</v>
      </c>
      <c r="E683" s="257" t="s">
        <v>1</v>
      </c>
      <c r="F683" s="258" t="s">
        <v>1134</v>
      </c>
      <c r="G683" s="256"/>
      <c r="H683" s="259">
        <v>1</v>
      </c>
      <c r="I683" s="260"/>
      <c r="J683" s="256"/>
      <c r="K683" s="256"/>
      <c r="L683" s="261"/>
      <c r="M683" s="262"/>
      <c r="N683" s="263"/>
      <c r="O683" s="263"/>
      <c r="P683" s="263"/>
      <c r="Q683" s="263"/>
      <c r="R683" s="263"/>
      <c r="S683" s="263"/>
      <c r="T683" s="264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65" t="s">
        <v>163</v>
      </c>
      <c r="AU683" s="265" t="s">
        <v>87</v>
      </c>
      <c r="AV683" s="14" t="s">
        <v>87</v>
      </c>
      <c r="AW683" s="14" t="s">
        <v>33</v>
      </c>
      <c r="AX683" s="14" t="s">
        <v>77</v>
      </c>
      <c r="AY683" s="265" t="s">
        <v>149</v>
      </c>
    </row>
    <row r="684" s="15" customFormat="1">
      <c r="A684" s="15"/>
      <c r="B684" s="269"/>
      <c r="C684" s="270"/>
      <c r="D684" s="240" t="s">
        <v>163</v>
      </c>
      <c r="E684" s="271" t="s">
        <v>1</v>
      </c>
      <c r="F684" s="272" t="s">
        <v>319</v>
      </c>
      <c r="G684" s="270"/>
      <c r="H684" s="273">
        <v>5</v>
      </c>
      <c r="I684" s="274"/>
      <c r="J684" s="270"/>
      <c r="K684" s="270"/>
      <c r="L684" s="275"/>
      <c r="M684" s="276"/>
      <c r="N684" s="277"/>
      <c r="O684" s="277"/>
      <c r="P684" s="277"/>
      <c r="Q684" s="277"/>
      <c r="R684" s="277"/>
      <c r="S684" s="277"/>
      <c r="T684" s="278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79" t="s">
        <v>163</v>
      </c>
      <c r="AU684" s="279" t="s">
        <v>87</v>
      </c>
      <c r="AV684" s="15" t="s">
        <v>148</v>
      </c>
      <c r="AW684" s="15" t="s">
        <v>33</v>
      </c>
      <c r="AX684" s="15" t="s">
        <v>85</v>
      </c>
      <c r="AY684" s="279" t="s">
        <v>149</v>
      </c>
    </row>
    <row r="685" s="2" customFormat="1" ht="16.5" customHeight="1">
      <c r="A685" s="39"/>
      <c r="B685" s="40"/>
      <c r="C685" s="227" t="s">
        <v>1135</v>
      </c>
      <c r="D685" s="227" t="s">
        <v>155</v>
      </c>
      <c r="E685" s="228" t="s">
        <v>1136</v>
      </c>
      <c r="F685" s="229" t="s">
        <v>1137</v>
      </c>
      <c r="G685" s="230" t="s">
        <v>284</v>
      </c>
      <c r="H685" s="231">
        <v>4</v>
      </c>
      <c r="I685" s="232"/>
      <c r="J685" s="233">
        <f>ROUND(I685*H685,2)</f>
        <v>0</v>
      </c>
      <c r="K685" s="229" t="s">
        <v>159</v>
      </c>
      <c r="L685" s="45"/>
      <c r="M685" s="234" t="s">
        <v>1</v>
      </c>
      <c r="N685" s="235" t="s">
        <v>42</v>
      </c>
      <c r="O685" s="92"/>
      <c r="P685" s="236">
        <f>O685*H685</f>
        <v>0</v>
      </c>
      <c r="Q685" s="236">
        <v>0</v>
      </c>
      <c r="R685" s="236">
        <f>Q685*H685</f>
        <v>0</v>
      </c>
      <c r="S685" s="236">
        <v>0.0040000000000000001</v>
      </c>
      <c r="T685" s="237">
        <f>S685*H685</f>
        <v>0.016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38" t="s">
        <v>148</v>
      </c>
      <c r="AT685" s="238" t="s">
        <v>155</v>
      </c>
      <c r="AU685" s="238" t="s">
        <v>87</v>
      </c>
      <c r="AY685" s="18" t="s">
        <v>149</v>
      </c>
      <c r="BE685" s="239">
        <f>IF(N685="základní",J685,0)</f>
        <v>0</v>
      </c>
      <c r="BF685" s="239">
        <f>IF(N685="snížená",J685,0)</f>
        <v>0</v>
      </c>
      <c r="BG685" s="239">
        <f>IF(N685="zákl. přenesená",J685,0)</f>
        <v>0</v>
      </c>
      <c r="BH685" s="239">
        <f>IF(N685="sníž. přenesená",J685,0)</f>
        <v>0</v>
      </c>
      <c r="BI685" s="239">
        <f>IF(N685="nulová",J685,0)</f>
        <v>0</v>
      </c>
      <c r="BJ685" s="18" t="s">
        <v>85</v>
      </c>
      <c r="BK685" s="239">
        <f>ROUND(I685*H685,2)</f>
        <v>0</v>
      </c>
      <c r="BL685" s="18" t="s">
        <v>148</v>
      </c>
      <c r="BM685" s="238" t="s">
        <v>1138</v>
      </c>
    </row>
    <row r="686" s="2" customFormat="1">
      <c r="A686" s="39"/>
      <c r="B686" s="40"/>
      <c r="C686" s="41"/>
      <c r="D686" s="240" t="s">
        <v>162</v>
      </c>
      <c r="E686" s="41"/>
      <c r="F686" s="241" t="s">
        <v>1139</v>
      </c>
      <c r="G686" s="41"/>
      <c r="H686" s="41"/>
      <c r="I686" s="242"/>
      <c r="J686" s="41"/>
      <c r="K686" s="41"/>
      <c r="L686" s="45"/>
      <c r="M686" s="243"/>
      <c r="N686" s="244"/>
      <c r="O686" s="92"/>
      <c r="P686" s="92"/>
      <c r="Q686" s="92"/>
      <c r="R686" s="92"/>
      <c r="S686" s="92"/>
      <c r="T686" s="93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162</v>
      </c>
      <c r="AU686" s="18" t="s">
        <v>87</v>
      </c>
    </row>
    <row r="687" s="14" customFormat="1">
      <c r="A687" s="14"/>
      <c r="B687" s="255"/>
      <c r="C687" s="256"/>
      <c r="D687" s="240" t="s">
        <v>163</v>
      </c>
      <c r="E687" s="257" t="s">
        <v>1</v>
      </c>
      <c r="F687" s="258" t="s">
        <v>1140</v>
      </c>
      <c r="G687" s="256"/>
      <c r="H687" s="259">
        <v>4</v>
      </c>
      <c r="I687" s="260"/>
      <c r="J687" s="256"/>
      <c r="K687" s="256"/>
      <c r="L687" s="261"/>
      <c r="M687" s="262"/>
      <c r="N687" s="263"/>
      <c r="O687" s="263"/>
      <c r="P687" s="263"/>
      <c r="Q687" s="263"/>
      <c r="R687" s="263"/>
      <c r="S687" s="263"/>
      <c r="T687" s="264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65" t="s">
        <v>163</v>
      </c>
      <c r="AU687" s="265" t="s">
        <v>87</v>
      </c>
      <c r="AV687" s="14" t="s">
        <v>87</v>
      </c>
      <c r="AW687" s="14" t="s">
        <v>33</v>
      </c>
      <c r="AX687" s="14" t="s">
        <v>85</v>
      </c>
      <c r="AY687" s="265" t="s">
        <v>149</v>
      </c>
    </row>
    <row r="688" s="2" customFormat="1" ht="16.5" customHeight="1">
      <c r="A688" s="39"/>
      <c r="B688" s="40"/>
      <c r="C688" s="227" t="s">
        <v>1141</v>
      </c>
      <c r="D688" s="227" t="s">
        <v>155</v>
      </c>
      <c r="E688" s="228" t="s">
        <v>1142</v>
      </c>
      <c r="F688" s="229" t="s">
        <v>1143</v>
      </c>
      <c r="G688" s="230" t="s">
        <v>278</v>
      </c>
      <c r="H688" s="231">
        <v>41.670000000000002</v>
      </c>
      <c r="I688" s="232"/>
      <c r="J688" s="233">
        <f>ROUND(I688*H688,2)</f>
        <v>0</v>
      </c>
      <c r="K688" s="229" t="s">
        <v>159</v>
      </c>
      <c r="L688" s="45"/>
      <c r="M688" s="234" t="s">
        <v>1</v>
      </c>
      <c r="N688" s="235" t="s">
        <v>42</v>
      </c>
      <c r="O688" s="92"/>
      <c r="P688" s="236">
        <f>O688*H688</f>
        <v>0</v>
      </c>
      <c r="Q688" s="236">
        <v>0</v>
      </c>
      <c r="R688" s="236">
        <f>Q688*H688</f>
        <v>0</v>
      </c>
      <c r="S688" s="236">
        <v>0</v>
      </c>
      <c r="T688" s="237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38" t="s">
        <v>148</v>
      </c>
      <c r="AT688" s="238" t="s">
        <v>155</v>
      </c>
      <c r="AU688" s="238" t="s">
        <v>87</v>
      </c>
      <c r="AY688" s="18" t="s">
        <v>149</v>
      </c>
      <c r="BE688" s="239">
        <f>IF(N688="základní",J688,0)</f>
        <v>0</v>
      </c>
      <c r="BF688" s="239">
        <f>IF(N688="snížená",J688,0)</f>
        <v>0</v>
      </c>
      <c r="BG688" s="239">
        <f>IF(N688="zákl. přenesená",J688,0)</f>
        <v>0</v>
      </c>
      <c r="BH688" s="239">
        <f>IF(N688="sníž. přenesená",J688,0)</f>
        <v>0</v>
      </c>
      <c r="BI688" s="239">
        <f>IF(N688="nulová",J688,0)</f>
        <v>0</v>
      </c>
      <c r="BJ688" s="18" t="s">
        <v>85</v>
      </c>
      <c r="BK688" s="239">
        <f>ROUND(I688*H688,2)</f>
        <v>0</v>
      </c>
      <c r="BL688" s="18" t="s">
        <v>148</v>
      </c>
      <c r="BM688" s="238" t="s">
        <v>1144</v>
      </c>
    </row>
    <row r="689" s="2" customFormat="1">
      <c r="A689" s="39"/>
      <c r="B689" s="40"/>
      <c r="C689" s="41"/>
      <c r="D689" s="240" t="s">
        <v>162</v>
      </c>
      <c r="E689" s="41"/>
      <c r="F689" s="241" t="s">
        <v>1145</v>
      </c>
      <c r="G689" s="41"/>
      <c r="H689" s="41"/>
      <c r="I689" s="242"/>
      <c r="J689" s="41"/>
      <c r="K689" s="41"/>
      <c r="L689" s="45"/>
      <c r="M689" s="243"/>
      <c r="N689" s="244"/>
      <c r="O689" s="92"/>
      <c r="P689" s="92"/>
      <c r="Q689" s="92"/>
      <c r="R689" s="92"/>
      <c r="S689" s="92"/>
      <c r="T689" s="93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162</v>
      </c>
      <c r="AU689" s="18" t="s">
        <v>87</v>
      </c>
    </row>
    <row r="690" s="14" customFormat="1">
      <c r="A690" s="14"/>
      <c r="B690" s="255"/>
      <c r="C690" s="256"/>
      <c r="D690" s="240" t="s">
        <v>163</v>
      </c>
      <c r="E690" s="257" t="s">
        <v>1</v>
      </c>
      <c r="F690" s="258" t="s">
        <v>1146</v>
      </c>
      <c r="G690" s="256"/>
      <c r="H690" s="259">
        <v>41.100000000000001</v>
      </c>
      <c r="I690" s="260"/>
      <c r="J690" s="256"/>
      <c r="K690" s="256"/>
      <c r="L690" s="261"/>
      <c r="M690" s="262"/>
      <c r="N690" s="263"/>
      <c r="O690" s="263"/>
      <c r="P690" s="263"/>
      <c r="Q690" s="263"/>
      <c r="R690" s="263"/>
      <c r="S690" s="263"/>
      <c r="T690" s="264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65" t="s">
        <v>163</v>
      </c>
      <c r="AU690" s="265" t="s">
        <v>87</v>
      </c>
      <c r="AV690" s="14" t="s">
        <v>87</v>
      </c>
      <c r="AW690" s="14" t="s">
        <v>33</v>
      </c>
      <c r="AX690" s="14" t="s">
        <v>77</v>
      </c>
      <c r="AY690" s="265" t="s">
        <v>149</v>
      </c>
    </row>
    <row r="691" s="14" customFormat="1">
      <c r="A691" s="14"/>
      <c r="B691" s="255"/>
      <c r="C691" s="256"/>
      <c r="D691" s="240" t="s">
        <v>163</v>
      </c>
      <c r="E691" s="257" t="s">
        <v>1</v>
      </c>
      <c r="F691" s="258" t="s">
        <v>1147</v>
      </c>
      <c r="G691" s="256"/>
      <c r="H691" s="259">
        <v>0.56999999999999995</v>
      </c>
      <c r="I691" s="260"/>
      <c r="J691" s="256"/>
      <c r="K691" s="256"/>
      <c r="L691" s="261"/>
      <c r="M691" s="262"/>
      <c r="N691" s="263"/>
      <c r="O691" s="263"/>
      <c r="P691" s="263"/>
      <c r="Q691" s="263"/>
      <c r="R691" s="263"/>
      <c r="S691" s="263"/>
      <c r="T691" s="264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65" t="s">
        <v>163</v>
      </c>
      <c r="AU691" s="265" t="s">
        <v>87</v>
      </c>
      <c r="AV691" s="14" t="s">
        <v>87</v>
      </c>
      <c r="AW691" s="14" t="s">
        <v>33</v>
      </c>
      <c r="AX691" s="14" t="s">
        <v>77</v>
      </c>
      <c r="AY691" s="265" t="s">
        <v>149</v>
      </c>
    </row>
    <row r="692" s="15" customFormat="1">
      <c r="A692" s="15"/>
      <c r="B692" s="269"/>
      <c r="C692" s="270"/>
      <c r="D692" s="240" t="s">
        <v>163</v>
      </c>
      <c r="E692" s="271" t="s">
        <v>1</v>
      </c>
      <c r="F692" s="272" t="s">
        <v>319</v>
      </c>
      <c r="G692" s="270"/>
      <c r="H692" s="273">
        <v>41.670000000000002</v>
      </c>
      <c r="I692" s="274"/>
      <c r="J692" s="270"/>
      <c r="K692" s="270"/>
      <c r="L692" s="275"/>
      <c r="M692" s="276"/>
      <c r="N692" s="277"/>
      <c r="O692" s="277"/>
      <c r="P692" s="277"/>
      <c r="Q692" s="277"/>
      <c r="R692" s="277"/>
      <c r="S692" s="277"/>
      <c r="T692" s="278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79" t="s">
        <v>163</v>
      </c>
      <c r="AU692" s="279" t="s">
        <v>87</v>
      </c>
      <c r="AV692" s="15" t="s">
        <v>148</v>
      </c>
      <c r="AW692" s="15" t="s">
        <v>33</v>
      </c>
      <c r="AX692" s="15" t="s">
        <v>85</v>
      </c>
      <c r="AY692" s="279" t="s">
        <v>149</v>
      </c>
    </row>
    <row r="693" s="12" customFormat="1" ht="22.8" customHeight="1">
      <c r="A693" s="12"/>
      <c r="B693" s="211"/>
      <c r="C693" s="212"/>
      <c r="D693" s="213" t="s">
        <v>76</v>
      </c>
      <c r="E693" s="225" t="s">
        <v>1148</v>
      </c>
      <c r="F693" s="225" t="s">
        <v>1149</v>
      </c>
      <c r="G693" s="212"/>
      <c r="H693" s="212"/>
      <c r="I693" s="215"/>
      <c r="J693" s="226">
        <f>BK693</f>
        <v>0</v>
      </c>
      <c r="K693" s="212"/>
      <c r="L693" s="217"/>
      <c r="M693" s="218"/>
      <c r="N693" s="219"/>
      <c r="O693" s="219"/>
      <c r="P693" s="220">
        <f>SUM(P694:P780)</f>
        <v>0</v>
      </c>
      <c r="Q693" s="219"/>
      <c r="R693" s="220">
        <f>SUM(R694:R780)</f>
        <v>0</v>
      </c>
      <c r="S693" s="219"/>
      <c r="T693" s="221">
        <f>SUM(T694:T780)</f>
        <v>0</v>
      </c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R693" s="222" t="s">
        <v>85</v>
      </c>
      <c r="AT693" s="223" t="s">
        <v>76</v>
      </c>
      <c r="AU693" s="223" t="s">
        <v>85</v>
      </c>
      <c r="AY693" s="222" t="s">
        <v>149</v>
      </c>
      <c r="BK693" s="224">
        <f>SUM(BK694:BK780)</f>
        <v>0</v>
      </c>
    </row>
    <row r="694" s="2" customFormat="1" ht="16.5" customHeight="1">
      <c r="A694" s="39"/>
      <c r="B694" s="40"/>
      <c r="C694" s="227" t="s">
        <v>1150</v>
      </c>
      <c r="D694" s="227" t="s">
        <v>155</v>
      </c>
      <c r="E694" s="228" t="s">
        <v>1151</v>
      </c>
      <c r="F694" s="229" t="s">
        <v>1152</v>
      </c>
      <c r="G694" s="230" t="s">
        <v>534</v>
      </c>
      <c r="H694" s="231">
        <v>2183.2350000000001</v>
      </c>
      <c r="I694" s="232"/>
      <c r="J694" s="233">
        <f>ROUND(I694*H694,2)</f>
        <v>0</v>
      </c>
      <c r="K694" s="229" t="s">
        <v>159</v>
      </c>
      <c r="L694" s="45"/>
      <c r="M694" s="234" t="s">
        <v>1</v>
      </c>
      <c r="N694" s="235" t="s">
        <v>42</v>
      </c>
      <c r="O694" s="92"/>
      <c r="P694" s="236">
        <f>O694*H694</f>
        <v>0</v>
      </c>
      <c r="Q694" s="236">
        <v>0</v>
      </c>
      <c r="R694" s="236">
        <f>Q694*H694</f>
        <v>0</v>
      </c>
      <c r="S694" s="236">
        <v>0</v>
      </c>
      <c r="T694" s="237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38" t="s">
        <v>148</v>
      </c>
      <c r="AT694" s="238" t="s">
        <v>155</v>
      </c>
      <c r="AU694" s="238" t="s">
        <v>87</v>
      </c>
      <c r="AY694" s="18" t="s">
        <v>149</v>
      </c>
      <c r="BE694" s="239">
        <f>IF(N694="základní",J694,0)</f>
        <v>0</v>
      </c>
      <c r="BF694" s="239">
        <f>IF(N694="snížená",J694,0)</f>
        <v>0</v>
      </c>
      <c r="BG694" s="239">
        <f>IF(N694="zákl. přenesená",J694,0)</f>
        <v>0</v>
      </c>
      <c r="BH694" s="239">
        <f>IF(N694="sníž. přenesená",J694,0)</f>
        <v>0</v>
      </c>
      <c r="BI694" s="239">
        <f>IF(N694="nulová",J694,0)</f>
        <v>0</v>
      </c>
      <c r="BJ694" s="18" t="s">
        <v>85</v>
      </c>
      <c r="BK694" s="239">
        <f>ROUND(I694*H694,2)</f>
        <v>0</v>
      </c>
      <c r="BL694" s="18" t="s">
        <v>148</v>
      </c>
      <c r="BM694" s="238" t="s">
        <v>1153</v>
      </c>
    </row>
    <row r="695" s="2" customFormat="1">
      <c r="A695" s="39"/>
      <c r="B695" s="40"/>
      <c r="C695" s="41"/>
      <c r="D695" s="240" t="s">
        <v>162</v>
      </c>
      <c r="E695" s="41"/>
      <c r="F695" s="241" t="s">
        <v>1154</v>
      </c>
      <c r="G695" s="41"/>
      <c r="H695" s="41"/>
      <c r="I695" s="242"/>
      <c r="J695" s="41"/>
      <c r="K695" s="41"/>
      <c r="L695" s="45"/>
      <c r="M695" s="243"/>
      <c r="N695" s="244"/>
      <c r="O695" s="92"/>
      <c r="P695" s="92"/>
      <c r="Q695" s="92"/>
      <c r="R695" s="92"/>
      <c r="S695" s="92"/>
      <c r="T695" s="93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T695" s="18" t="s">
        <v>162</v>
      </c>
      <c r="AU695" s="18" t="s">
        <v>87</v>
      </c>
    </row>
    <row r="696" s="13" customFormat="1">
      <c r="A696" s="13"/>
      <c r="B696" s="245"/>
      <c r="C696" s="246"/>
      <c r="D696" s="240" t="s">
        <v>163</v>
      </c>
      <c r="E696" s="247" t="s">
        <v>1</v>
      </c>
      <c r="F696" s="248" t="s">
        <v>519</v>
      </c>
      <c r="G696" s="246"/>
      <c r="H696" s="247" t="s">
        <v>1</v>
      </c>
      <c r="I696" s="249"/>
      <c r="J696" s="246"/>
      <c r="K696" s="246"/>
      <c r="L696" s="250"/>
      <c r="M696" s="251"/>
      <c r="N696" s="252"/>
      <c r="O696" s="252"/>
      <c r="P696" s="252"/>
      <c r="Q696" s="252"/>
      <c r="R696" s="252"/>
      <c r="S696" s="252"/>
      <c r="T696" s="25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54" t="s">
        <v>163</v>
      </c>
      <c r="AU696" s="254" t="s">
        <v>87</v>
      </c>
      <c r="AV696" s="13" t="s">
        <v>85</v>
      </c>
      <c r="AW696" s="13" t="s">
        <v>33</v>
      </c>
      <c r="AX696" s="13" t="s">
        <v>77</v>
      </c>
      <c r="AY696" s="254" t="s">
        <v>149</v>
      </c>
    </row>
    <row r="697" s="14" customFormat="1">
      <c r="A697" s="14"/>
      <c r="B697" s="255"/>
      <c r="C697" s="256"/>
      <c r="D697" s="240" t="s">
        <v>163</v>
      </c>
      <c r="E697" s="257" t="s">
        <v>1</v>
      </c>
      <c r="F697" s="258" t="s">
        <v>1155</v>
      </c>
      <c r="G697" s="256"/>
      <c r="H697" s="259">
        <v>484.00999999999999</v>
      </c>
      <c r="I697" s="260"/>
      <c r="J697" s="256"/>
      <c r="K697" s="256"/>
      <c r="L697" s="261"/>
      <c r="M697" s="262"/>
      <c r="N697" s="263"/>
      <c r="O697" s="263"/>
      <c r="P697" s="263"/>
      <c r="Q697" s="263"/>
      <c r="R697" s="263"/>
      <c r="S697" s="263"/>
      <c r="T697" s="26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65" t="s">
        <v>163</v>
      </c>
      <c r="AU697" s="265" t="s">
        <v>87</v>
      </c>
      <c r="AV697" s="14" t="s">
        <v>87</v>
      </c>
      <c r="AW697" s="14" t="s">
        <v>33</v>
      </c>
      <c r="AX697" s="14" t="s">
        <v>77</v>
      </c>
      <c r="AY697" s="265" t="s">
        <v>149</v>
      </c>
    </row>
    <row r="698" s="14" customFormat="1">
      <c r="A698" s="14"/>
      <c r="B698" s="255"/>
      <c r="C698" s="256"/>
      <c r="D698" s="240" t="s">
        <v>163</v>
      </c>
      <c r="E698" s="257" t="s">
        <v>1</v>
      </c>
      <c r="F698" s="258" t="s">
        <v>1156</v>
      </c>
      <c r="G698" s="256"/>
      <c r="H698" s="259">
        <v>35.904000000000003</v>
      </c>
      <c r="I698" s="260"/>
      <c r="J698" s="256"/>
      <c r="K698" s="256"/>
      <c r="L698" s="261"/>
      <c r="M698" s="262"/>
      <c r="N698" s="263"/>
      <c r="O698" s="263"/>
      <c r="P698" s="263"/>
      <c r="Q698" s="263"/>
      <c r="R698" s="263"/>
      <c r="S698" s="263"/>
      <c r="T698" s="26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65" t="s">
        <v>163</v>
      </c>
      <c r="AU698" s="265" t="s">
        <v>87</v>
      </c>
      <c r="AV698" s="14" t="s">
        <v>87</v>
      </c>
      <c r="AW698" s="14" t="s">
        <v>33</v>
      </c>
      <c r="AX698" s="14" t="s">
        <v>77</v>
      </c>
      <c r="AY698" s="265" t="s">
        <v>149</v>
      </c>
    </row>
    <row r="699" s="14" customFormat="1">
      <c r="A699" s="14"/>
      <c r="B699" s="255"/>
      <c r="C699" s="256"/>
      <c r="D699" s="240" t="s">
        <v>163</v>
      </c>
      <c r="E699" s="257" t="s">
        <v>1</v>
      </c>
      <c r="F699" s="258" t="s">
        <v>1157</v>
      </c>
      <c r="G699" s="256"/>
      <c r="H699" s="259">
        <v>1.0149999999999999</v>
      </c>
      <c r="I699" s="260"/>
      <c r="J699" s="256"/>
      <c r="K699" s="256"/>
      <c r="L699" s="261"/>
      <c r="M699" s="262"/>
      <c r="N699" s="263"/>
      <c r="O699" s="263"/>
      <c r="P699" s="263"/>
      <c r="Q699" s="263"/>
      <c r="R699" s="263"/>
      <c r="S699" s="263"/>
      <c r="T699" s="264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65" t="s">
        <v>163</v>
      </c>
      <c r="AU699" s="265" t="s">
        <v>87</v>
      </c>
      <c r="AV699" s="14" t="s">
        <v>87</v>
      </c>
      <c r="AW699" s="14" t="s">
        <v>33</v>
      </c>
      <c r="AX699" s="14" t="s">
        <v>77</v>
      </c>
      <c r="AY699" s="265" t="s">
        <v>149</v>
      </c>
    </row>
    <row r="700" s="14" customFormat="1">
      <c r="A700" s="14"/>
      <c r="B700" s="255"/>
      <c r="C700" s="256"/>
      <c r="D700" s="240" t="s">
        <v>163</v>
      </c>
      <c r="E700" s="257" t="s">
        <v>1</v>
      </c>
      <c r="F700" s="258" t="s">
        <v>1158</v>
      </c>
      <c r="G700" s="256"/>
      <c r="H700" s="259">
        <v>24.530999999999999</v>
      </c>
      <c r="I700" s="260"/>
      <c r="J700" s="256"/>
      <c r="K700" s="256"/>
      <c r="L700" s="261"/>
      <c r="M700" s="262"/>
      <c r="N700" s="263"/>
      <c r="O700" s="263"/>
      <c r="P700" s="263"/>
      <c r="Q700" s="263"/>
      <c r="R700" s="263"/>
      <c r="S700" s="263"/>
      <c r="T700" s="264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65" t="s">
        <v>163</v>
      </c>
      <c r="AU700" s="265" t="s">
        <v>87</v>
      </c>
      <c r="AV700" s="14" t="s">
        <v>87</v>
      </c>
      <c r="AW700" s="14" t="s">
        <v>33</v>
      </c>
      <c r="AX700" s="14" t="s">
        <v>77</v>
      </c>
      <c r="AY700" s="265" t="s">
        <v>149</v>
      </c>
    </row>
    <row r="701" s="14" customFormat="1">
      <c r="A701" s="14"/>
      <c r="B701" s="255"/>
      <c r="C701" s="256"/>
      <c r="D701" s="240" t="s">
        <v>163</v>
      </c>
      <c r="E701" s="257" t="s">
        <v>1</v>
      </c>
      <c r="F701" s="258" t="s">
        <v>1159</v>
      </c>
      <c r="G701" s="256"/>
      <c r="H701" s="259">
        <v>669.755</v>
      </c>
      <c r="I701" s="260"/>
      <c r="J701" s="256"/>
      <c r="K701" s="256"/>
      <c r="L701" s="261"/>
      <c r="M701" s="262"/>
      <c r="N701" s="263"/>
      <c r="O701" s="263"/>
      <c r="P701" s="263"/>
      <c r="Q701" s="263"/>
      <c r="R701" s="263"/>
      <c r="S701" s="263"/>
      <c r="T701" s="264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65" t="s">
        <v>163</v>
      </c>
      <c r="AU701" s="265" t="s">
        <v>87</v>
      </c>
      <c r="AV701" s="14" t="s">
        <v>87</v>
      </c>
      <c r="AW701" s="14" t="s">
        <v>33</v>
      </c>
      <c r="AX701" s="14" t="s">
        <v>77</v>
      </c>
      <c r="AY701" s="265" t="s">
        <v>149</v>
      </c>
    </row>
    <row r="702" s="13" customFormat="1">
      <c r="A702" s="13"/>
      <c r="B702" s="245"/>
      <c r="C702" s="246"/>
      <c r="D702" s="240" t="s">
        <v>163</v>
      </c>
      <c r="E702" s="247" t="s">
        <v>1</v>
      </c>
      <c r="F702" s="248" t="s">
        <v>1160</v>
      </c>
      <c r="G702" s="246"/>
      <c r="H702" s="247" t="s">
        <v>1</v>
      </c>
      <c r="I702" s="249"/>
      <c r="J702" s="246"/>
      <c r="K702" s="246"/>
      <c r="L702" s="250"/>
      <c r="M702" s="251"/>
      <c r="N702" s="252"/>
      <c r="O702" s="252"/>
      <c r="P702" s="252"/>
      <c r="Q702" s="252"/>
      <c r="R702" s="252"/>
      <c r="S702" s="252"/>
      <c r="T702" s="25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54" t="s">
        <v>163</v>
      </c>
      <c r="AU702" s="254" t="s">
        <v>87</v>
      </c>
      <c r="AV702" s="13" t="s">
        <v>85</v>
      </c>
      <c r="AW702" s="13" t="s">
        <v>33</v>
      </c>
      <c r="AX702" s="13" t="s">
        <v>77</v>
      </c>
      <c r="AY702" s="254" t="s">
        <v>149</v>
      </c>
    </row>
    <row r="703" s="14" customFormat="1">
      <c r="A703" s="14"/>
      <c r="B703" s="255"/>
      <c r="C703" s="256"/>
      <c r="D703" s="240" t="s">
        <v>163</v>
      </c>
      <c r="E703" s="257" t="s">
        <v>1</v>
      </c>
      <c r="F703" s="258" t="s">
        <v>1161</v>
      </c>
      <c r="G703" s="256"/>
      <c r="H703" s="259">
        <v>968.01999999999998</v>
      </c>
      <c r="I703" s="260"/>
      <c r="J703" s="256"/>
      <c r="K703" s="256"/>
      <c r="L703" s="261"/>
      <c r="M703" s="262"/>
      <c r="N703" s="263"/>
      <c r="O703" s="263"/>
      <c r="P703" s="263"/>
      <c r="Q703" s="263"/>
      <c r="R703" s="263"/>
      <c r="S703" s="263"/>
      <c r="T703" s="264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65" t="s">
        <v>163</v>
      </c>
      <c r="AU703" s="265" t="s">
        <v>87</v>
      </c>
      <c r="AV703" s="14" t="s">
        <v>87</v>
      </c>
      <c r="AW703" s="14" t="s">
        <v>33</v>
      </c>
      <c r="AX703" s="14" t="s">
        <v>77</v>
      </c>
      <c r="AY703" s="265" t="s">
        <v>149</v>
      </c>
    </row>
    <row r="704" s="15" customFormat="1">
      <c r="A704" s="15"/>
      <c r="B704" s="269"/>
      <c r="C704" s="270"/>
      <c r="D704" s="240" t="s">
        <v>163</v>
      </c>
      <c r="E704" s="271" t="s">
        <v>1</v>
      </c>
      <c r="F704" s="272" t="s">
        <v>319</v>
      </c>
      <c r="G704" s="270"/>
      <c r="H704" s="273">
        <v>2183.2350000000001</v>
      </c>
      <c r="I704" s="274"/>
      <c r="J704" s="270"/>
      <c r="K704" s="270"/>
      <c r="L704" s="275"/>
      <c r="M704" s="276"/>
      <c r="N704" s="277"/>
      <c r="O704" s="277"/>
      <c r="P704" s="277"/>
      <c r="Q704" s="277"/>
      <c r="R704" s="277"/>
      <c r="S704" s="277"/>
      <c r="T704" s="278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79" t="s">
        <v>163</v>
      </c>
      <c r="AU704" s="279" t="s">
        <v>87</v>
      </c>
      <c r="AV704" s="15" t="s">
        <v>148</v>
      </c>
      <c r="AW704" s="15" t="s">
        <v>33</v>
      </c>
      <c r="AX704" s="15" t="s">
        <v>85</v>
      </c>
      <c r="AY704" s="279" t="s">
        <v>149</v>
      </c>
    </row>
    <row r="705" s="2" customFormat="1" ht="16.5" customHeight="1">
      <c r="A705" s="39"/>
      <c r="B705" s="40"/>
      <c r="C705" s="227" t="s">
        <v>1162</v>
      </c>
      <c r="D705" s="227" t="s">
        <v>155</v>
      </c>
      <c r="E705" s="228" t="s">
        <v>1163</v>
      </c>
      <c r="F705" s="229" t="s">
        <v>1164</v>
      </c>
      <c r="G705" s="230" t="s">
        <v>534</v>
      </c>
      <c r="H705" s="231">
        <v>25032.325000000001</v>
      </c>
      <c r="I705" s="232"/>
      <c r="J705" s="233">
        <f>ROUND(I705*H705,2)</f>
        <v>0</v>
      </c>
      <c r="K705" s="229" t="s">
        <v>159</v>
      </c>
      <c r="L705" s="45"/>
      <c r="M705" s="234" t="s">
        <v>1</v>
      </c>
      <c r="N705" s="235" t="s">
        <v>42</v>
      </c>
      <c r="O705" s="92"/>
      <c r="P705" s="236">
        <f>O705*H705</f>
        <v>0</v>
      </c>
      <c r="Q705" s="236">
        <v>0</v>
      </c>
      <c r="R705" s="236">
        <f>Q705*H705</f>
        <v>0</v>
      </c>
      <c r="S705" s="236">
        <v>0</v>
      </c>
      <c r="T705" s="237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38" t="s">
        <v>148</v>
      </c>
      <c r="AT705" s="238" t="s">
        <v>155</v>
      </c>
      <c r="AU705" s="238" t="s">
        <v>87</v>
      </c>
      <c r="AY705" s="18" t="s">
        <v>149</v>
      </c>
      <c r="BE705" s="239">
        <f>IF(N705="základní",J705,0)</f>
        <v>0</v>
      </c>
      <c r="BF705" s="239">
        <f>IF(N705="snížená",J705,0)</f>
        <v>0</v>
      </c>
      <c r="BG705" s="239">
        <f>IF(N705="zákl. přenesená",J705,0)</f>
        <v>0</v>
      </c>
      <c r="BH705" s="239">
        <f>IF(N705="sníž. přenesená",J705,0)</f>
        <v>0</v>
      </c>
      <c r="BI705" s="239">
        <f>IF(N705="nulová",J705,0)</f>
        <v>0</v>
      </c>
      <c r="BJ705" s="18" t="s">
        <v>85</v>
      </c>
      <c r="BK705" s="239">
        <f>ROUND(I705*H705,2)</f>
        <v>0</v>
      </c>
      <c r="BL705" s="18" t="s">
        <v>148</v>
      </c>
      <c r="BM705" s="238" t="s">
        <v>1165</v>
      </c>
    </row>
    <row r="706" s="2" customFormat="1">
      <c r="A706" s="39"/>
      <c r="B706" s="40"/>
      <c r="C706" s="41"/>
      <c r="D706" s="240" t="s">
        <v>162</v>
      </c>
      <c r="E706" s="41"/>
      <c r="F706" s="241" t="s">
        <v>1166</v>
      </c>
      <c r="G706" s="41"/>
      <c r="H706" s="41"/>
      <c r="I706" s="242"/>
      <c r="J706" s="41"/>
      <c r="K706" s="41"/>
      <c r="L706" s="45"/>
      <c r="M706" s="243"/>
      <c r="N706" s="244"/>
      <c r="O706" s="92"/>
      <c r="P706" s="92"/>
      <c r="Q706" s="92"/>
      <c r="R706" s="92"/>
      <c r="S706" s="92"/>
      <c r="T706" s="93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T706" s="18" t="s">
        <v>162</v>
      </c>
      <c r="AU706" s="18" t="s">
        <v>87</v>
      </c>
    </row>
    <row r="707" s="13" customFormat="1">
      <c r="A707" s="13"/>
      <c r="B707" s="245"/>
      <c r="C707" s="246"/>
      <c r="D707" s="240" t="s">
        <v>163</v>
      </c>
      <c r="E707" s="247" t="s">
        <v>1</v>
      </c>
      <c r="F707" s="248" t="s">
        <v>1167</v>
      </c>
      <c r="G707" s="246"/>
      <c r="H707" s="247" t="s">
        <v>1</v>
      </c>
      <c r="I707" s="249"/>
      <c r="J707" s="246"/>
      <c r="K707" s="246"/>
      <c r="L707" s="250"/>
      <c r="M707" s="251"/>
      <c r="N707" s="252"/>
      <c r="O707" s="252"/>
      <c r="P707" s="252"/>
      <c r="Q707" s="252"/>
      <c r="R707" s="252"/>
      <c r="S707" s="252"/>
      <c r="T707" s="25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54" t="s">
        <v>163</v>
      </c>
      <c r="AU707" s="254" t="s">
        <v>87</v>
      </c>
      <c r="AV707" s="13" t="s">
        <v>85</v>
      </c>
      <c r="AW707" s="13" t="s">
        <v>33</v>
      </c>
      <c r="AX707" s="13" t="s">
        <v>77</v>
      </c>
      <c r="AY707" s="254" t="s">
        <v>149</v>
      </c>
    </row>
    <row r="708" s="14" customFormat="1">
      <c r="A708" s="14"/>
      <c r="B708" s="255"/>
      <c r="C708" s="256"/>
      <c r="D708" s="240" t="s">
        <v>163</v>
      </c>
      <c r="E708" s="257" t="s">
        <v>1</v>
      </c>
      <c r="F708" s="258" t="s">
        <v>1168</v>
      </c>
      <c r="G708" s="256"/>
      <c r="H708" s="259">
        <v>9196.1900000000005</v>
      </c>
      <c r="I708" s="260"/>
      <c r="J708" s="256"/>
      <c r="K708" s="256"/>
      <c r="L708" s="261"/>
      <c r="M708" s="262"/>
      <c r="N708" s="263"/>
      <c r="O708" s="263"/>
      <c r="P708" s="263"/>
      <c r="Q708" s="263"/>
      <c r="R708" s="263"/>
      <c r="S708" s="263"/>
      <c r="T708" s="26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65" t="s">
        <v>163</v>
      </c>
      <c r="AU708" s="265" t="s">
        <v>87</v>
      </c>
      <c r="AV708" s="14" t="s">
        <v>87</v>
      </c>
      <c r="AW708" s="14" t="s">
        <v>33</v>
      </c>
      <c r="AX708" s="14" t="s">
        <v>77</v>
      </c>
      <c r="AY708" s="265" t="s">
        <v>149</v>
      </c>
    </row>
    <row r="709" s="14" customFormat="1">
      <c r="A709" s="14"/>
      <c r="B709" s="255"/>
      <c r="C709" s="256"/>
      <c r="D709" s="240" t="s">
        <v>163</v>
      </c>
      <c r="E709" s="257" t="s">
        <v>1</v>
      </c>
      <c r="F709" s="258" t="s">
        <v>1169</v>
      </c>
      <c r="G709" s="256"/>
      <c r="H709" s="259">
        <v>682.17600000000004</v>
      </c>
      <c r="I709" s="260"/>
      <c r="J709" s="256"/>
      <c r="K709" s="256"/>
      <c r="L709" s="261"/>
      <c r="M709" s="262"/>
      <c r="N709" s="263"/>
      <c r="O709" s="263"/>
      <c r="P709" s="263"/>
      <c r="Q709" s="263"/>
      <c r="R709" s="263"/>
      <c r="S709" s="263"/>
      <c r="T709" s="264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65" t="s">
        <v>163</v>
      </c>
      <c r="AU709" s="265" t="s">
        <v>87</v>
      </c>
      <c r="AV709" s="14" t="s">
        <v>87</v>
      </c>
      <c r="AW709" s="14" t="s">
        <v>33</v>
      </c>
      <c r="AX709" s="14" t="s">
        <v>77</v>
      </c>
      <c r="AY709" s="265" t="s">
        <v>149</v>
      </c>
    </row>
    <row r="710" s="14" customFormat="1">
      <c r="A710" s="14"/>
      <c r="B710" s="255"/>
      <c r="C710" s="256"/>
      <c r="D710" s="240" t="s">
        <v>163</v>
      </c>
      <c r="E710" s="257" t="s">
        <v>1</v>
      </c>
      <c r="F710" s="258" t="s">
        <v>1170</v>
      </c>
      <c r="G710" s="256"/>
      <c r="H710" s="259">
        <v>19.285</v>
      </c>
      <c r="I710" s="260"/>
      <c r="J710" s="256"/>
      <c r="K710" s="256"/>
      <c r="L710" s="261"/>
      <c r="M710" s="262"/>
      <c r="N710" s="263"/>
      <c r="O710" s="263"/>
      <c r="P710" s="263"/>
      <c r="Q710" s="263"/>
      <c r="R710" s="263"/>
      <c r="S710" s="263"/>
      <c r="T710" s="264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65" t="s">
        <v>163</v>
      </c>
      <c r="AU710" s="265" t="s">
        <v>87</v>
      </c>
      <c r="AV710" s="14" t="s">
        <v>87</v>
      </c>
      <c r="AW710" s="14" t="s">
        <v>33</v>
      </c>
      <c r="AX710" s="14" t="s">
        <v>77</v>
      </c>
      <c r="AY710" s="265" t="s">
        <v>149</v>
      </c>
    </row>
    <row r="711" s="14" customFormat="1">
      <c r="A711" s="14"/>
      <c r="B711" s="255"/>
      <c r="C711" s="256"/>
      <c r="D711" s="240" t="s">
        <v>163</v>
      </c>
      <c r="E711" s="257" t="s">
        <v>1</v>
      </c>
      <c r="F711" s="258" t="s">
        <v>1171</v>
      </c>
      <c r="G711" s="256"/>
      <c r="H711" s="259">
        <v>466.089</v>
      </c>
      <c r="I711" s="260"/>
      <c r="J711" s="256"/>
      <c r="K711" s="256"/>
      <c r="L711" s="261"/>
      <c r="M711" s="262"/>
      <c r="N711" s="263"/>
      <c r="O711" s="263"/>
      <c r="P711" s="263"/>
      <c r="Q711" s="263"/>
      <c r="R711" s="263"/>
      <c r="S711" s="263"/>
      <c r="T711" s="264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65" t="s">
        <v>163</v>
      </c>
      <c r="AU711" s="265" t="s">
        <v>87</v>
      </c>
      <c r="AV711" s="14" t="s">
        <v>87</v>
      </c>
      <c r="AW711" s="14" t="s">
        <v>33</v>
      </c>
      <c r="AX711" s="14" t="s">
        <v>77</v>
      </c>
      <c r="AY711" s="265" t="s">
        <v>149</v>
      </c>
    </row>
    <row r="712" s="14" customFormat="1">
      <c r="A712" s="14"/>
      <c r="B712" s="255"/>
      <c r="C712" s="256"/>
      <c r="D712" s="240" t="s">
        <v>163</v>
      </c>
      <c r="E712" s="257" t="s">
        <v>1</v>
      </c>
      <c r="F712" s="258" t="s">
        <v>1172</v>
      </c>
      <c r="G712" s="256"/>
      <c r="H712" s="259">
        <v>12725.344999999999</v>
      </c>
      <c r="I712" s="260"/>
      <c r="J712" s="256"/>
      <c r="K712" s="256"/>
      <c r="L712" s="261"/>
      <c r="M712" s="262"/>
      <c r="N712" s="263"/>
      <c r="O712" s="263"/>
      <c r="P712" s="263"/>
      <c r="Q712" s="263"/>
      <c r="R712" s="263"/>
      <c r="S712" s="263"/>
      <c r="T712" s="264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65" t="s">
        <v>163</v>
      </c>
      <c r="AU712" s="265" t="s">
        <v>87</v>
      </c>
      <c r="AV712" s="14" t="s">
        <v>87</v>
      </c>
      <c r="AW712" s="14" t="s">
        <v>33</v>
      </c>
      <c r="AX712" s="14" t="s">
        <v>77</v>
      </c>
      <c r="AY712" s="265" t="s">
        <v>149</v>
      </c>
    </row>
    <row r="713" s="13" customFormat="1">
      <c r="A713" s="13"/>
      <c r="B713" s="245"/>
      <c r="C713" s="246"/>
      <c r="D713" s="240" t="s">
        <v>163</v>
      </c>
      <c r="E713" s="247" t="s">
        <v>1</v>
      </c>
      <c r="F713" s="248" t="s">
        <v>1160</v>
      </c>
      <c r="G713" s="246"/>
      <c r="H713" s="247" t="s">
        <v>1</v>
      </c>
      <c r="I713" s="249"/>
      <c r="J713" s="246"/>
      <c r="K713" s="246"/>
      <c r="L713" s="250"/>
      <c r="M713" s="251"/>
      <c r="N713" s="252"/>
      <c r="O713" s="252"/>
      <c r="P713" s="252"/>
      <c r="Q713" s="252"/>
      <c r="R713" s="252"/>
      <c r="S713" s="252"/>
      <c r="T713" s="25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54" t="s">
        <v>163</v>
      </c>
      <c r="AU713" s="254" t="s">
        <v>87</v>
      </c>
      <c r="AV713" s="13" t="s">
        <v>85</v>
      </c>
      <c r="AW713" s="13" t="s">
        <v>33</v>
      </c>
      <c r="AX713" s="13" t="s">
        <v>77</v>
      </c>
      <c r="AY713" s="254" t="s">
        <v>149</v>
      </c>
    </row>
    <row r="714" s="14" customFormat="1">
      <c r="A714" s="14"/>
      <c r="B714" s="255"/>
      <c r="C714" s="256"/>
      <c r="D714" s="240" t="s">
        <v>163</v>
      </c>
      <c r="E714" s="257" t="s">
        <v>1</v>
      </c>
      <c r="F714" s="258" t="s">
        <v>1173</v>
      </c>
      <c r="G714" s="256"/>
      <c r="H714" s="259">
        <v>1936.04</v>
      </c>
      <c r="I714" s="260"/>
      <c r="J714" s="256"/>
      <c r="K714" s="256"/>
      <c r="L714" s="261"/>
      <c r="M714" s="262"/>
      <c r="N714" s="263"/>
      <c r="O714" s="263"/>
      <c r="P714" s="263"/>
      <c r="Q714" s="263"/>
      <c r="R714" s="263"/>
      <c r="S714" s="263"/>
      <c r="T714" s="264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65" t="s">
        <v>163</v>
      </c>
      <c r="AU714" s="265" t="s">
        <v>87</v>
      </c>
      <c r="AV714" s="14" t="s">
        <v>87</v>
      </c>
      <c r="AW714" s="14" t="s">
        <v>33</v>
      </c>
      <c r="AX714" s="14" t="s">
        <v>77</v>
      </c>
      <c r="AY714" s="265" t="s">
        <v>149</v>
      </c>
    </row>
    <row r="715" s="14" customFormat="1">
      <c r="A715" s="14"/>
      <c r="B715" s="255"/>
      <c r="C715" s="256"/>
      <c r="D715" s="240" t="s">
        <v>163</v>
      </c>
      <c r="E715" s="257" t="s">
        <v>1</v>
      </c>
      <c r="F715" s="258" t="s">
        <v>1174</v>
      </c>
      <c r="G715" s="256"/>
      <c r="H715" s="259">
        <v>7.2000000000000002</v>
      </c>
      <c r="I715" s="260"/>
      <c r="J715" s="256"/>
      <c r="K715" s="256"/>
      <c r="L715" s="261"/>
      <c r="M715" s="262"/>
      <c r="N715" s="263"/>
      <c r="O715" s="263"/>
      <c r="P715" s="263"/>
      <c r="Q715" s="263"/>
      <c r="R715" s="263"/>
      <c r="S715" s="263"/>
      <c r="T715" s="264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65" t="s">
        <v>163</v>
      </c>
      <c r="AU715" s="265" t="s">
        <v>87</v>
      </c>
      <c r="AV715" s="14" t="s">
        <v>87</v>
      </c>
      <c r="AW715" s="14" t="s">
        <v>33</v>
      </c>
      <c r="AX715" s="14" t="s">
        <v>77</v>
      </c>
      <c r="AY715" s="265" t="s">
        <v>149</v>
      </c>
    </row>
    <row r="716" s="15" customFormat="1">
      <c r="A716" s="15"/>
      <c r="B716" s="269"/>
      <c r="C716" s="270"/>
      <c r="D716" s="240" t="s">
        <v>163</v>
      </c>
      <c r="E716" s="271" t="s">
        <v>1</v>
      </c>
      <c r="F716" s="272" t="s">
        <v>319</v>
      </c>
      <c r="G716" s="270"/>
      <c r="H716" s="273">
        <v>25032.325000000001</v>
      </c>
      <c r="I716" s="274"/>
      <c r="J716" s="270"/>
      <c r="K716" s="270"/>
      <c r="L716" s="275"/>
      <c r="M716" s="276"/>
      <c r="N716" s="277"/>
      <c r="O716" s="277"/>
      <c r="P716" s="277"/>
      <c r="Q716" s="277"/>
      <c r="R716" s="277"/>
      <c r="S716" s="277"/>
      <c r="T716" s="278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T716" s="279" t="s">
        <v>163</v>
      </c>
      <c r="AU716" s="279" t="s">
        <v>87</v>
      </c>
      <c r="AV716" s="15" t="s">
        <v>148</v>
      </c>
      <c r="AW716" s="15" t="s">
        <v>33</v>
      </c>
      <c r="AX716" s="15" t="s">
        <v>85</v>
      </c>
      <c r="AY716" s="279" t="s">
        <v>149</v>
      </c>
    </row>
    <row r="717" s="2" customFormat="1" ht="16.5" customHeight="1">
      <c r="A717" s="39"/>
      <c r="B717" s="40"/>
      <c r="C717" s="227" t="s">
        <v>1175</v>
      </c>
      <c r="D717" s="227" t="s">
        <v>155</v>
      </c>
      <c r="E717" s="228" t="s">
        <v>1176</v>
      </c>
      <c r="F717" s="229" t="s">
        <v>1177</v>
      </c>
      <c r="G717" s="230" t="s">
        <v>534</v>
      </c>
      <c r="H717" s="231">
        <v>19.588000000000001</v>
      </c>
      <c r="I717" s="232"/>
      <c r="J717" s="233">
        <f>ROUND(I717*H717,2)</f>
        <v>0</v>
      </c>
      <c r="K717" s="229" t="s">
        <v>159</v>
      </c>
      <c r="L717" s="45"/>
      <c r="M717" s="234" t="s">
        <v>1</v>
      </c>
      <c r="N717" s="235" t="s">
        <v>42</v>
      </c>
      <c r="O717" s="92"/>
      <c r="P717" s="236">
        <f>O717*H717</f>
        <v>0</v>
      </c>
      <c r="Q717" s="236">
        <v>0</v>
      </c>
      <c r="R717" s="236">
        <f>Q717*H717</f>
        <v>0</v>
      </c>
      <c r="S717" s="236">
        <v>0</v>
      </c>
      <c r="T717" s="237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38" t="s">
        <v>148</v>
      </c>
      <c r="AT717" s="238" t="s">
        <v>155</v>
      </c>
      <c r="AU717" s="238" t="s">
        <v>87</v>
      </c>
      <c r="AY717" s="18" t="s">
        <v>149</v>
      </c>
      <c r="BE717" s="239">
        <f>IF(N717="základní",J717,0)</f>
        <v>0</v>
      </c>
      <c r="BF717" s="239">
        <f>IF(N717="snížená",J717,0)</f>
        <v>0</v>
      </c>
      <c r="BG717" s="239">
        <f>IF(N717="zákl. přenesená",J717,0)</f>
        <v>0</v>
      </c>
      <c r="BH717" s="239">
        <f>IF(N717="sníž. přenesená",J717,0)</f>
        <v>0</v>
      </c>
      <c r="BI717" s="239">
        <f>IF(N717="nulová",J717,0)</f>
        <v>0</v>
      </c>
      <c r="BJ717" s="18" t="s">
        <v>85</v>
      </c>
      <c r="BK717" s="239">
        <f>ROUND(I717*H717,2)</f>
        <v>0</v>
      </c>
      <c r="BL717" s="18" t="s">
        <v>148</v>
      </c>
      <c r="BM717" s="238" t="s">
        <v>1178</v>
      </c>
    </row>
    <row r="718" s="2" customFormat="1">
      <c r="A718" s="39"/>
      <c r="B718" s="40"/>
      <c r="C718" s="41"/>
      <c r="D718" s="240" t="s">
        <v>162</v>
      </c>
      <c r="E718" s="41"/>
      <c r="F718" s="241" t="s">
        <v>1179</v>
      </c>
      <c r="G718" s="41"/>
      <c r="H718" s="41"/>
      <c r="I718" s="242"/>
      <c r="J718" s="41"/>
      <c r="K718" s="41"/>
      <c r="L718" s="45"/>
      <c r="M718" s="243"/>
      <c r="N718" s="244"/>
      <c r="O718" s="92"/>
      <c r="P718" s="92"/>
      <c r="Q718" s="92"/>
      <c r="R718" s="92"/>
      <c r="S718" s="92"/>
      <c r="T718" s="93"/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T718" s="18" t="s">
        <v>162</v>
      </c>
      <c r="AU718" s="18" t="s">
        <v>87</v>
      </c>
    </row>
    <row r="719" s="13" customFormat="1">
      <c r="A719" s="13"/>
      <c r="B719" s="245"/>
      <c r="C719" s="246"/>
      <c r="D719" s="240" t="s">
        <v>163</v>
      </c>
      <c r="E719" s="247" t="s">
        <v>1</v>
      </c>
      <c r="F719" s="248" t="s">
        <v>519</v>
      </c>
      <c r="G719" s="246"/>
      <c r="H719" s="247" t="s">
        <v>1</v>
      </c>
      <c r="I719" s="249"/>
      <c r="J719" s="246"/>
      <c r="K719" s="246"/>
      <c r="L719" s="250"/>
      <c r="M719" s="251"/>
      <c r="N719" s="252"/>
      <c r="O719" s="252"/>
      <c r="P719" s="252"/>
      <c r="Q719" s="252"/>
      <c r="R719" s="252"/>
      <c r="S719" s="252"/>
      <c r="T719" s="25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54" t="s">
        <v>163</v>
      </c>
      <c r="AU719" s="254" t="s">
        <v>87</v>
      </c>
      <c r="AV719" s="13" t="s">
        <v>85</v>
      </c>
      <c r="AW719" s="13" t="s">
        <v>33</v>
      </c>
      <c r="AX719" s="13" t="s">
        <v>77</v>
      </c>
      <c r="AY719" s="254" t="s">
        <v>149</v>
      </c>
    </row>
    <row r="720" s="14" customFormat="1">
      <c r="A720" s="14"/>
      <c r="B720" s="255"/>
      <c r="C720" s="256"/>
      <c r="D720" s="240" t="s">
        <v>163</v>
      </c>
      <c r="E720" s="257" t="s">
        <v>1</v>
      </c>
      <c r="F720" s="258" t="s">
        <v>1180</v>
      </c>
      <c r="G720" s="256"/>
      <c r="H720" s="259">
        <v>6.2480000000000002</v>
      </c>
      <c r="I720" s="260"/>
      <c r="J720" s="256"/>
      <c r="K720" s="256"/>
      <c r="L720" s="261"/>
      <c r="M720" s="262"/>
      <c r="N720" s="263"/>
      <c r="O720" s="263"/>
      <c r="P720" s="263"/>
      <c r="Q720" s="263"/>
      <c r="R720" s="263"/>
      <c r="S720" s="263"/>
      <c r="T720" s="264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65" t="s">
        <v>163</v>
      </c>
      <c r="AU720" s="265" t="s">
        <v>87</v>
      </c>
      <c r="AV720" s="14" t="s">
        <v>87</v>
      </c>
      <c r="AW720" s="14" t="s">
        <v>33</v>
      </c>
      <c r="AX720" s="14" t="s">
        <v>77</v>
      </c>
      <c r="AY720" s="265" t="s">
        <v>149</v>
      </c>
    </row>
    <row r="721" s="14" customFormat="1">
      <c r="A721" s="14"/>
      <c r="B721" s="255"/>
      <c r="C721" s="256"/>
      <c r="D721" s="240" t="s">
        <v>163</v>
      </c>
      <c r="E721" s="257" t="s">
        <v>1</v>
      </c>
      <c r="F721" s="258" t="s">
        <v>1181</v>
      </c>
      <c r="G721" s="256"/>
      <c r="H721" s="259">
        <v>1.04</v>
      </c>
      <c r="I721" s="260"/>
      <c r="J721" s="256"/>
      <c r="K721" s="256"/>
      <c r="L721" s="261"/>
      <c r="M721" s="262"/>
      <c r="N721" s="263"/>
      <c r="O721" s="263"/>
      <c r="P721" s="263"/>
      <c r="Q721" s="263"/>
      <c r="R721" s="263"/>
      <c r="S721" s="263"/>
      <c r="T721" s="264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65" t="s">
        <v>163</v>
      </c>
      <c r="AU721" s="265" t="s">
        <v>87</v>
      </c>
      <c r="AV721" s="14" t="s">
        <v>87</v>
      </c>
      <c r="AW721" s="14" t="s">
        <v>33</v>
      </c>
      <c r="AX721" s="14" t="s">
        <v>77</v>
      </c>
      <c r="AY721" s="265" t="s">
        <v>149</v>
      </c>
    </row>
    <row r="722" s="14" customFormat="1">
      <c r="A722" s="14"/>
      <c r="B722" s="255"/>
      <c r="C722" s="256"/>
      <c r="D722" s="240" t="s">
        <v>163</v>
      </c>
      <c r="E722" s="257" t="s">
        <v>1</v>
      </c>
      <c r="F722" s="258" t="s">
        <v>1182</v>
      </c>
      <c r="G722" s="256"/>
      <c r="H722" s="259">
        <v>11.039999999999999</v>
      </c>
      <c r="I722" s="260"/>
      <c r="J722" s="256"/>
      <c r="K722" s="256"/>
      <c r="L722" s="261"/>
      <c r="M722" s="262"/>
      <c r="N722" s="263"/>
      <c r="O722" s="263"/>
      <c r="P722" s="263"/>
      <c r="Q722" s="263"/>
      <c r="R722" s="263"/>
      <c r="S722" s="263"/>
      <c r="T722" s="264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65" t="s">
        <v>163</v>
      </c>
      <c r="AU722" s="265" t="s">
        <v>87</v>
      </c>
      <c r="AV722" s="14" t="s">
        <v>87</v>
      </c>
      <c r="AW722" s="14" t="s">
        <v>33</v>
      </c>
      <c r="AX722" s="14" t="s">
        <v>77</v>
      </c>
      <c r="AY722" s="265" t="s">
        <v>149</v>
      </c>
    </row>
    <row r="723" s="14" customFormat="1">
      <c r="A723" s="14"/>
      <c r="B723" s="255"/>
      <c r="C723" s="256"/>
      <c r="D723" s="240" t="s">
        <v>163</v>
      </c>
      <c r="E723" s="257" t="s">
        <v>1</v>
      </c>
      <c r="F723" s="258" t="s">
        <v>1183</v>
      </c>
      <c r="G723" s="256"/>
      <c r="H723" s="259">
        <v>1.26</v>
      </c>
      <c r="I723" s="260"/>
      <c r="J723" s="256"/>
      <c r="K723" s="256"/>
      <c r="L723" s="261"/>
      <c r="M723" s="262"/>
      <c r="N723" s="263"/>
      <c r="O723" s="263"/>
      <c r="P723" s="263"/>
      <c r="Q723" s="263"/>
      <c r="R723" s="263"/>
      <c r="S723" s="263"/>
      <c r="T723" s="264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65" t="s">
        <v>163</v>
      </c>
      <c r="AU723" s="265" t="s">
        <v>87</v>
      </c>
      <c r="AV723" s="14" t="s">
        <v>87</v>
      </c>
      <c r="AW723" s="14" t="s">
        <v>33</v>
      </c>
      <c r="AX723" s="14" t="s">
        <v>77</v>
      </c>
      <c r="AY723" s="265" t="s">
        <v>149</v>
      </c>
    </row>
    <row r="724" s="15" customFormat="1">
      <c r="A724" s="15"/>
      <c r="B724" s="269"/>
      <c r="C724" s="270"/>
      <c r="D724" s="240" t="s">
        <v>163</v>
      </c>
      <c r="E724" s="271" t="s">
        <v>1</v>
      </c>
      <c r="F724" s="272" t="s">
        <v>319</v>
      </c>
      <c r="G724" s="270"/>
      <c r="H724" s="273">
        <v>19.588000000000001</v>
      </c>
      <c r="I724" s="274"/>
      <c r="J724" s="270"/>
      <c r="K724" s="270"/>
      <c r="L724" s="275"/>
      <c r="M724" s="276"/>
      <c r="N724" s="277"/>
      <c r="O724" s="277"/>
      <c r="P724" s="277"/>
      <c r="Q724" s="277"/>
      <c r="R724" s="277"/>
      <c r="S724" s="277"/>
      <c r="T724" s="278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T724" s="279" t="s">
        <v>163</v>
      </c>
      <c r="AU724" s="279" t="s">
        <v>87</v>
      </c>
      <c r="AV724" s="15" t="s">
        <v>148</v>
      </c>
      <c r="AW724" s="15" t="s">
        <v>33</v>
      </c>
      <c r="AX724" s="15" t="s">
        <v>85</v>
      </c>
      <c r="AY724" s="279" t="s">
        <v>149</v>
      </c>
    </row>
    <row r="725" s="2" customFormat="1" ht="16.5" customHeight="1">
      <c r="A725" s="39"/>
      <c r="B725" s="40"/>
      <c r="C725" s="227" t="s">
        <v>1184</v>
      </c>
      <c r="D725" s="227" t="s">
        <v>155</v>
      </c>
      <c r="E725" s="228" t="s">
        <v>1185</v>
      </c>
      <c r="F725" s="229" t="s">
        <v>1186</v>
      </c>
      <c r="G725" s="230" t="s">
        <v>534</v>
      </c>
      <c r="H725" s="231">
        <v>372.17200000000003</v>
      </c>
      <c r="I725" s="232"/>
      <c r="J725" s="233">
        <f>ROUND(I725*H725,2)</f>
        <v>0</v>
      </c>
      <c r="K725" s="229" t="s">
        <v>159</v>
      </c>
      <c r="L725" s="45"/>
      <c r="M725" s="234" t="s">
        <v>1</v>
      </c>
      <c r="N725" s="235" t="s">
        <v>42</v>
      </c>
      <c r="O725" s="92"/>
      <c r="P725" s="236">
        <f>O725*H725</f>
        <v>0</v>
      </c>
      <c r="Q725" s="236">
        <v>0</v>
      </c>
      <c r="R725" s="236">
        <f>Q725*H725</f>
        <v>0</v>
      </c>
      <c r="S725" s="236">
        <v>0</v>
      </c>
      <c r="T725" s="237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38" t="s">
        <v>148</v>
      </c>
      <c r="AT725" s="238" t="s">
        <v>155</v>
      </c>
      <c r="AU725" s="238" t="s">
        <v>87</v>
      </c>
      <c r="AY725" s="18" t="s">
        <v>149</v>
      </c>
      <c r="BE725" s="239">
        <f>IF(N725="základní",J725,0)</f>
        <v>0</v>
      </c>
      <c r="BF725" s="239">
        <f>IF(N725="snížená",J725,0)</f>
        <v>0</v>
      </c>
      <c r="BG725" s="239">
        <f>IF(N725="zákl. přenesená",J725,0)</f>
        <v>0</v>
      </c>
      <c r="BH725" s="239">
        <f>IF(N725="sníž. přenesená",J725,0)</f>
        <v>0</v>
      </c>
      <c r="BI725" s="239">
        <f>IF(N725="nulová",J725,0)</f>
        <v>0</v>
      </c>
      <c r="BJ725" s="18" t="s">
        <v>85</v>
      </c>
      <c r="BK725" s="239">
        <f>ROUND(I725*H725,2)</f>
        <v>0</v>
      </c>
      <c r="BL725" s="18" t="s">
        <v>148</v>
      </c>
      <c r="BM725" s="238" t="s">
        <v>1187</v>
      </c>
    </row>
    <row r="726" s="2" customFormat="1">
      <c r="A726" s="39"/>
      <c r="B726" s="40"/>
      <c r="C726" s="41"/>
      <c r="D726" s="240" t="s">
        <v>162</v>
      </c>
      <c r="E726" s="41"/>
      <c r="F726" s="241" t="s">
        <v>1166</v>
      </c>
      <c r="G726" s="41"/>
      <c r="H726" s="41"/>
      <c r="I726" s="242"/>
      <c r="J726" s="41"/>
      <c r="K726" s="41"/>
      <c r="L726" s="45"/>
      <c r="M726" s="243"/>
      <c r="N726" s="244"/>
      <c r="O726" s="92"/>
      <c r="P726" s="92"/>
      <c r="Q726" s="92"/>
      <c r="R726" s="92"/>
      <c r="S726" s="92"/>
      <c r="T726" s="93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T726" s="18" t="s">
        <v>162</v>
      </c>
      <c r="AU726" s="18" t="s">
        <v>87</v>
      </c>
    </row>
    <row r="727" s="13" customFormat="1">
      <c r="A727" s="13"/>
      <c r="B727" s="245"/>
      <c r="C727" s="246"/>
      <c r="D727" s="240" t="s">
        <v>163</v>
      </c>
      <c r="E727" s="247" t="s">
        <v>1</v>
      </c>
      <c r="F727" s="248" t="s">
        <v>519</v>
      </c>
      <c r="G727" s="246"/>
      <c r="H727" s="247" t="s">
        <v>1</v>
      </c>
      <c r="I727" s="249"/>
      <c r="J727" s="246"/>
      <c r="K727" s="246"/>
      <c r="L727" s="250"/>
      <c r="M727" s="251"/>
      <c r="N727" s="252"/>
      <c r="O727" s="252"/>
      <c r="P727" s="252"/>
      <c r="Q727" s="252"/>
      <c r="R727" s="252"/>
      <c r="S727" s="252"/>
      <c r="T727" s="25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54" t="s">
        <v>163</v>
      </c>
      <c r="AU727" s="254" t="s">
        <v>87</v>
      </c>
      <c r="AV727" s="13" t="s">
        <v>85</v>
      </c>
      <c r="AW727" s="13" t="s">
        <v>33</v>
      </c>
      <c r="AX727" s="13" t="s">
        <v>77</v>
      </c>
      <c r="AY727" s="254" t="s">
        <v>149</v>
      </c>
    </row>
    <row r="728" s="14" customFormat="1">
      <c r="A728" s="14"/>
      <c r="B728" s="255"/>
      <c r="C728" s="256"/>
      <c r="D728" s="240" t="s">
        <v>163</v>
      </c>
      <c r="E728" s="257" t="s">
        <v>1</v>
      </c>
      <c r="F728" s="258" t="s">
        <v>1188</v>
      </c>
      <c r="G728" s="256"/>
      <c r="H728" s="259">
        <v>118.712</v>
      </c>
      <c r="I728" s="260"/>
      <c r="J728" s="256"/>
      <c r="K728" s="256"/>
      <c r="L728" s="261"/>
      <c r="M728" s="262"/>
      <c r="N728" s="263"/>
      <c r="O728" s="263"/>
      <c r="P728" s="263"/>
      <c r="Q728" s="263"/>
      <c r="R728" s="263"/>
      <c r="S728" s="263"/>
      <c r="T728" s="264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65" t="s">
        <v>163</v>
      </c>
      <c r="AU728" s="265" t="s">
        <v>87</v>
      </c>
      <c r="AV728" s="14" t="s">
        <v>87</v>
      </c>
      <c r="AW728" s="14" t="s">
        <v>33</v>
      </c>
      <c r="AX728" s="14" t="s">
        <v>77</v>
      </c>
      <c r="AY728" s="265" t="s">
        <v>149</v>
      </c>
    </row>
    <row r="729" s="14" customFormat="1">
      <c r="A729" s="14"/>
      <c r="B729" s="255"/>
      <c r="C729" s="256"/>
      <c r="D729" s="240" t="s">
        <v>163</v>
      </c>
      <c r="E729" s="257" t="s">
        <v>1</v>
      </c>
      <c r="F729" s="258" t="s">
        <v>1189</v>
      </c>
      <c r="G729" s="256"/>
      <c r="H729" s="259">
        <v>19.760000000000002</v>
      </c>
      <c r="I729" s="260"/>
      <c r="J729" s="256"/>
      <c r="K729" s="256"/>
      <c r="L729" s="261"/>
      <c r="M729" s="262"/>
      <c r="N729" s="263"/>
      <c r="O729" s="263"/>
      <c r="P729" s="263"/>
      <c r="Q729" s="263"/>
      <c r="R729" s="263"/>
      <c r="S729" s="263"/>
      <c r="T729" s="26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65" t="s">
        <v>163</v>
      </c>
      <c r="AU729" s="265" t="s">
        <v>87</v>
      </c>
      <c r="AV729" s="14" t="s">
        <v>87</v>
      </c>
      <c r="AW729" s="14" t="s">
        <v>33</v>
      </c>
      <c r="AX729" s="14" t="s">
        <v>77</v>
      </c>
      <c r="AY729" s="265" t="s">
        <v>149</v>
      </c>
    </row>
    <row r="730" s="14" customFormat="1">
      <c r="A730" s="14"/>
      <c r="B730" s="255"/>
      <c r="C730" s="256"/>
      <c r="D730" s="240" t="s">
        <v>163</v>
      </c>
      <c r="E730" s="257" t="s">
        <v>1</v>
      </c>
      <c r="F730" s="258" t="s">
        <v>1190</v>
      </c>
      <c r="G730" s="256"/>
      <c r="H730" s="259">
        <v>209.75999999999999</v>
      </c>
      <c r="I730" s="260"/>
      <c r="J730" s="256"/>
      <c r="K730" s="256"/>
      <c r="L730" s="261"/>
      <c r="M730" s="262"/>
      <c r="N730" s="263"/>
      <c r="O730" s="263"/>
      <c r="P730" s="263"/>
      <c r="Q730" s="263"/>
      <c r="R730" s="263"/>
      <c r="S730" s="263"/>
      <c r="T730" s="264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65" t="s">
        <v>163</v>
      </c>
      <c r="AU730" s="265" t="s">
        <v>87</v>
      </c>
      <c r="AV730" s="14" t="s">
        <v>87</v>
      </c>
      <c r="AW730" s="14" t="s">
        <v>33</v>
      </c>
      <c r="AX730" s="14" t="s">
        <v>77</v>
      </c>
      <c r="AY730" s="265" t="s">
        <v>149</v>
      </c>
    </row>
    <row r="731" s="14" customFormat="1">
      <c r="A731" s="14"/>
      <c r="B731" s="255"/>
      <c r="C731" s="256"/>
      <c r="D731" s="240" t="s">
        <v>163</v>
      </c>
      <c r="E731" s="257" t="s">
        <v>1</v>
      </c>
      <c r="F731" s="258" t="s">
        <v>1191</v>
      </c>
      <c r="G731" s="256"/>
      <c r="H731" s="259">
        <v>23.940000000000001</v>
      </c>
      <c r="I731" s="260"/>
      <c r="J731" s="256"/>
      <c r="K731" s="256"/>
      <c r="L731" s="261"/>
      <c r="M731" s="262"/>
      <c r="N731" s="263"/>
      <c r="O731" s="263"/>
      <c r="P731" s="263"/>
      <c r="Q731" s="263"/>
      <c r="R731" s="263"/>
      <c r="S731" s="263"/>
      <c r="T731" s="264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65" t="s">
        <v>163</v>
      </c>
      <c r="AU731" s="265" t="s">
        <v>87</v>
      </c>
      <c r="AV731" s="14" t="s">
        <v>87</v>
      </c>
      <c r="AW731" s="14" t="s">
        <v>33</v>
      </c>
      <c r="AX731" s="14" t="s">
        <v>77</v>
      </c>
      <c r="AY731" s="265" t="s">
        <v>149</v>
      </c>
    </row>
    <row r="732" s="15" customFormat="1">
      <c r="A732" s="15"/>
      <c r="B732" s="269"/>
      <c r="C732" s="270"/>
      <c r="D732" s="240" t="s">
        <v>163</v>
      </c>
      <c r="E732" s="271" t="s">
        <v>1</v>
      </c>
      <c r="F732" s="272" t="s">
        <v>319</v>
      </c>
      <c r="G732" s="270"/>
      <c r="H732" s="273">
        <v>372.17200000000003</v>
      </c>
      <c r="I732" s="274"/>
      <c r="J732" s="270"/>
      <c r="K732" s="270"/>
      <c r="L732" s="275"/>
      <c r="M732" s="276"/>
      <c r="N732" s="277"/>
      <c r="O732" s="277"/>
      <c r="P732" s="277"/>
      <c r="Q732" s="277"/>
      <c r="R732" s="277"/>
      <c r="S732" s="277"/>
      <c r="T732" s="278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79" t="s">
        <v>163</v>
      </c>
      <c r="AU732" s="279" t="s">
        <v>87</v>
      </c>
      <c r="AV732" s="15" t="s">
        <v>148</v>
      </c>
      <c r="AW732" s="15" t="s">
        <v>33</v>
      </c>
      <c r="AX732" s="15" t="s">
        <v>85</v>
      </c>
      <c r="AY732" s="279" t="s">
        <v>149</v>
      </c>
    </row>
    <row r="733" s="2" customFormat="1" ht="16.5" customHeight="1">
      <c r="A733" s="39"/>
      <c r="B733" s="40"/>
      <c r="C733" s="227" t="s">
        <v>1192</v>
      </c>
      <c r="D733" s="227" t="s">
        <v>155</v>
      </c>
      <c r="E733" s="228" t="s">
        <v>1193</v>
      </c>
      <c r="F733" s="229" t="s">
        <v>1194</v>
      </c>
      <c r="G733" s="230" t="s">
        <v>534</v>
      </c>
      <c r="H733" s="231">
        <v>19.646000000000001</v>
      </c>
      <c r="I733" s="232"/>
      <c r="J733" s="233">
        <f>ROUND(I733*H733,2)</f>
        <v>0</v>
      </c>
      <c r="K733" s="229" t="s">
        <v>159</v>
      </c>
      <c r="L733" s="45"/>
      <c r="M733" s="234" t="s">
        <v>1</v>
      </c>
      <c r="N733" s="235" t="s">
        <v>42</v>
      </c>
      <c r="O733" s="92"/>
      <c r="P733" s="236">
        <f>O733*H733</f>
        <v>0</v>
      </c>
      <c r="Q733" s="236">
        <v>0</v>
      </c>
      <c r="R733" s="236">
        <f>Q733*H733</f>
        <v>0</v>
      </c>
      <c r="S733" s="236">
        <v>0</v>
      </c>
      <c r="T733" s="237">
        <f>S733*H733</f>
        <v>0</v>
      </c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R733" s="238" t="s">
        <v>148</v>
      </c>
      <c r="AT733" s="238" t="s">
        <v>155</v>
      </c>
      <c r="AU733" s="238" t="s">
        <v>87</v>
      </c>
      <c r="AY733" s="18" t="s">
        <v>149</v>
      </c>
      <c r="BE733" s="239">
        <f>IF(N733="základní",J733,0)</f>
        <v>0</v>
      </c>
      <c r="BF733" s="239">
        <f>IF(N733="snížená",J733,0)</f>
        <v>0</v>
      </c>
      <c r="BG733" s="239">
        <f>IF(N733="zákl. přenesená",J733,0)</f>
        <v>0</v>
      </c>
      <c r="BH733" s="239">
        <f>IF(N733="sníž. přenesená",J733,0)</f>
        <v>0</v>
      </c>
      <c r="BI733" s="239">
        <f>IF(N733="nulová",J733,0)</f>
        <v>0</v>
      </c>
      <c r="BJ733" s="18" t="s">
        <v>85</v>
      </c>
      <c r="BK733" s="239">
        <f>ROUND(I733*H733,2)</f>
        <v>0</v>
      </c>
      <c r="BL733" s="18" t="s">
        <v>148</v>
      </c>
      <c r="BM733" s="238" t="s">
        <v>1195</v>
      </c>
    </row>
    <row r="734" s="2" customFormat="1">
      <c r="A734" s="39"/>
      <c r="B734" s="40"/>
      <c r="C734" s="41"/>
      <c r="D734" s="240" t="s">
        <v>162</v>
      </c>
      <c r="E734" s="41"/>
      <c r="F734" s="241" t="s">
        <v>1196</v>
      </c>
      <c r="G734" s="41"/>
      <c r="H734" s="41"/>
      <c r="I734" s="242"/>
      <c r="J734" s="41"/>
      <c r="K734" s="41"/>
      <c r="L734" s="45"/>
      <c r="M734" s="243"/>
      <c r="N734" s="244"/>
      <c r="O734" s="92"/>
      <c r="P734" s="92"/>
      <c r="Q734" s="92"/>
      <c r="R734" s="92"/>
      <c r="S734" s="92"/>
      <c r="T734" s="93"/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T734" s="18" t="s">
        <v>162</v>
      </c>
      <c r="AU734" s="18" t="s">
        <v>87</v>
      </c>
    </row>
    <row r="735" s="13" customFormat="1">
      <c r="A735" s="13"/>
      <c r="B735" s="245"/>
      <c r="C735" s="246"/>
      <c r="D735" s="240" t="s">
        <v>163</v>
      </c>
      <c r="E735" s="247" t="s">
        <v>1</v>
      </c>
      <c r="F735" s="248" t="s">
        <v>1197</v>
      </c>
      <c r="G735" s="246"/>
      <c r="H735" s="247" t="s">
        <v>1</v>
      </c>
      <c r="I735" s="249"/>
      <c r="J735" s="246"/>
      <c r="K735" s="246"/>
      <c r="L735" s="250"/>
      <c r="M735" s="251"/>
      <c r="N735" s="252"/>
      <c r="O735" s="252"/>
      <c r="P735" s="252"/>
      <c r="Q735" s="252"/>
      <c r="R735" s="252"/>
      <c r="S735" s="252"/>
      <c r="T735" s="25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54" t="s">
        <v>163</v>
      </c>
      <c r="AU735" s="254" t="s">
        <v>87</v>
      </c>
      <c r="AV735" s="13" t="s">
        <v>85</v>
      </c>
      <c r="AW735" s="13" t="s">
        <v>33</v>
      </c>
      <c r="AX735" s="13" t="s">
        <v>77</v>
      </c>
      <c r="AY735" s="254" t="s">
        <v>149</v>
      </c>
    </row>
    <row r="736" s="14" customFormat="1">
      <c r="A736" s="14"/>
      <c r="B736" s="255"/>
      <c r="C736" s="256"/>
      <c r="D736" s="240" t="s">
        <v>163</v>
      </c>
      <c r="E736" s="257" t="s">
        <v>1</v>
      </c>
      <c r="F736" s="258" t="s">
        <v>1198</v>
      </c>
      <c r="G736" s="256"/>
      <c r="H736" s="259">
        <v>2.0710000000000002</v>
      </c>
      <c r="I736" s="260"/>
      <c r="J736" s="256"/>
      <c r="K736" s="256"/>
      <c r="L736" s="261"/>
      <c r="M736" s="262"/>
      <c r="N736" s="263"/>
      <c r="O736" s="263"/>
      <c r="P736" s="263"/>
      <c r="Q736" s="263"/>
      <c r="R736" s="263"/>
      <c r="S736" s="263"/>
      <c r="T736" s="264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65" t="s">
        <v>163</v>
      </c>
      <c r="AU736" s="265" t="s">
        <v>87</v>
      </c>
      <c r="AV736" s="14" t="s">
        <v>87</v>
      </c>
      <c r="AW736" s="14" t="s">
        <v>33</v>
      </c>
      <c r="AX736" s="14" t="s">
        <v>77</v>
      </c>
      <c r="AY736" s="265" t="s">
        <v>149</v>
      </c>
    </row>
    <row r="737" s="14" customFormat="1">
      <c r="A737" s="14"/>
      <c r="B737" s="255"/>
      <c r="C737" s="256"/>
      <c r="D737" s="240" t="s">
        <v>163</v>
      </c>
      <c r="E737" s="257" t="s">
        <v>1</v>
      </c>
      <c r="F737" s="258" t="s">
        <v>1199</v>
      </c>
      <c r="G737" s="256"/>
      <c r="H737" s="259">
        <v>12.256</v>
      </c>
      <c r="I737" s="260"/>
      <c r="J737" s="256"/>
      <c r="K737" s="256"/>
      <c r="L737" s="261"/>
      <c r="M737" s="262"/>
      <c r="N737" s="263"/>
      <c r="O737" s="263"/>
      <c r="P737" s="263"/>
      <c r="Q737" s="263"/>
      <c r="R737" s="263"/>
      <c r="S737" s="263"/>
      <c r="T737" s="26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65" t="s">
        <v>163</v>
      </c>
      <c r="AU737" s="265" t="s">
        <v>87</v>
      </c>
      <c r="AV737" s="14" t="s">
        <v>87</v>
      </c>
      <c r="AW737" s="14" t="s">
        <v>33</v>
      </c>
      <c r="AX737" s="14" t="s">
        <v>77</v>
      </c>
      <c r="AY737" s="265" t="s">
        <v>149</v>
      </c>
    </row>
    <row r="738" s="14" customFormat="1">
      <c r="A738" s="14"/>
      <c r="B738" s="255"/>
      <c r="C738" s="256"/>
      <c r="D738" s="240" t="s">
        <v>163</v>
      </c>
      <c r="E738" s="257" t="s">
        <v>1</v>
      </c>
      <c r="F738" s="258" t="s">
        <v>1200</v>
      </c>
      <c r="G738" s="256"/>
      <c r="H738" s="259">
        <v>1.2929999999999999</v>
      </c>
      <c r="I738" s="260"/>
      <c r="J738" s="256"/>
      <c r="K738" s="256"/>
      <c r="L738" s="261"/>
      <c r="M738" s="262"/>
      <c r="N738" s="263"/>
      <c r="O738" s="263"/>
      <c r="P738" s="263"/>
      <c r="Q738" s="263"/>
      <c r="R738" s="263"/>
      <c r="S738" s="263"/>
      <c r="T738" s="264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65" t="s">
        <v>163</v>
      </c>
      <c r="AU738" s="265" t="s">
        <v>87</v>
      </c>
      <c r="AV738" s="14" t="s">
        <v>87</v>
      </c>
      <c r="AW738" s="14" t="s">
        <v>33</v>
      </c>
      <c r="AX738" s="14" t="s">
        <v>77</v>
      </c>
      <c r="AY738" s="265" t="s">
        <v>149</v>
      </c>
    </row>
    <row r="739" s="13" customFormat="1">
      <c r="A739" s="13"/>
      <c r="B739" s="245"/>
      <c r="C739" s="246"/>
      <c r="D739" s="240" t="s">
        <v>163</v>
      </c>
      <c r="E739" s="247" t="s">
        <v>1</v>
      </c>
      <c r="F739" s="248" t="s">
        <v>1201</v>
      </c>
      <c r="G739" s="246"/>
      <c r="H739" s="247" t="s">
        <v>1</v>
      </c>
      <c r="I739" s="249"/>
      <c r="J739" s="246"/>
      <c r="K739" s="246"/>
      <c r="L739" s="250"/>
      <c r="M739" s="251"/>
      <c r="N739" s="252"/>
      <c r="O739" s="252"/>
      <c r="P739" s="252"/>
      <c r="Q739" s="252"/>
      <c r="R739" s="252"/>
      <c r="S739" s="252"/>
      <c r="T739" s="25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54" t="s">
        <v>163</v>
      </c>
      <c r="AU739" s="254" t="s">
        <v>87</v>
      </c>
      <c r="AV739" s="13" t="s">
        <v>85</v>
      </c>
      <c r="AW739" s="13" t="s">
        <v>33</v>
      </c>
      <c r="AX739" s="13" t="s">
        <v>77</v>
      </c>
      <c r="AY739" s="254" t="s">
        <v>149</v>
      </c>
    </row>
    <row r="740" s="14" customFormat="1">
      <c r="A740" s="14"/>
      <c r="B740" s="255"/>
      <c r="C740" s="256"/>
      <c r="D740" s="240" t="s">
        <v>163</v>
      </c>
      <c r="E740" s="257" t="s">
        <v>1</v>
      </c>
      <c r="F740" s="258" t="s">
        <v>1202</v>
      </c>
      <c r="G740" s="256"/>
      <c r="H740" s="259">
        <v>3.6000000000000001</v>
      </c>
      <c r="I740" s="260"/>
      <c r="J740" s="256"/>
      <c r="K740" s="256"/>
      <c r="L740" s="261"/>
      <c r="M740" s="262"/>
      <c r="N740" s="263"/>
      <c r="O740" s="263"/>
      <c r="P740" s="263"/>
      <c r="Q740" s="263"/>
      <c r="R740" s="263"/>
      <c r="S740" s="263"/>
      <c r="T740" s="264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65" t="s">
        <v>163</v>
      </c>
      <c r="AU740" s="265" t="s">
        <v>87</v>
      </c>
      <c r="AV740" s="14" t="s">
        <v>87</v>
      </c>
      <c r="AW740" s="14" t="s">
        <v>33</v>
      </c>
      <c r="AX740" s="14" t="s">
        <v>77</v>
      </c>
      <c r="AY740" s="265" t="s">
        <v>149</v>
      </c>
    </row>
    <row r="741" s="14" customFormat="1">
      <c r="A741" s="14"/>
      <c r="B741" s="255"/>
      <c r="C741" s="256"/>
      <c r="D741" s="240" t="s">
        <v>163</v>
      </c>
      <c r="E741" s="257" t="s">
        <v>1</v>
      </c>
      <c r="F741" s="258" t="s">
        <v>1203</v>
      </c>
      <c r="G741" s="256"/>
      <c r="H741" s="259">
        <v>0.42599999999999999</v>
      </c>
      <c r="I741" s="260"/>
      <c r="J741" s="256"/>
      <c r="K741" s="256"/>
      <c r="L741" s="261"/>
      <c r="M741" s="262"/>
      <c r="N741" s="263"/>
      <c r="O741" s="263"/>
      <c r="P741" s="263"/>
      <c r="Q741" s="263"/>
      <c r="R741" s="263"/>
      <c r="S741" s="263"/>
      <c r="T741" s="264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65" t="s">
        <v>163</v>
      </c>
      <c r="AU741" s="265" t="s">
        <v>87</v>
      </c>
      <c r="AV741" s="14" t="s">
        <v>87</v>
      </c>
      <c r="AW741" s="14" t="s">
        <v>33</v>
      </c>
      <c r="AX741" s="14" t="s">
        <v>77</v>
      </c>
      <c r="AY741" s="265" t="s">
        <v>149</v>
      </c>
    </row>
    <row r="742" s="15" customFormat="1">
      <c r="A742" s="15"/>
      <c r="B742" s="269"/>
      <c r="C742" s="270"/>
      <c r="D742" s="240" t="s">
        <v>163</v>
      </c>
      <c r="E742" s="271" t="s">
        <v>1</v>
      </c>
      <c r="F742" s="272" t="s">
        <v>319</v>
      </c>
      <c r="G742" s="270"/>
      <c r="H742" s="273">
        <v>19.646000000000001</v>
      </c>
      <c r="I742" s="274"/>
      <c r="J742" s="270"/>
      <c r="K742" s="270"/>
      <c r="L742" s="275"/>
      <c r="M742" s="276"/>
      <c r="N742" s="277"/>
      <c r="O742" s="277"/>
      <c r="P742" s="277"/>
      <c r="Q742" s="277"/>
      <c r="R742" s="277"/>
      <c r="S742" s="277"/>
      <c r="T742" s="278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79" t="s">
        <v>163</v>
      </c>
      <c r="AU742" s="279" t="s">
        <v>87</v>
      </c>
      <c r="AV742" s="15" t="s">
        <v>148</v>
      </c>
      <c r="AW742" s="15" t="s">
        <v>33</v>
      </c>
      <c r="AX742" s="15" t="s">
        <v>85</v>
      </c>
      <c r="AY742" s="279" t="s">
        <v>149</v>
      </c>
    </row>
    <row r="743" s="2" customFormat="1" ht="16.5" customHeight="1">
      <c r="A743" s="39"/>
      <c r="B743" s="40"/>
      <c r="C743" s="227" t="s">
        <v>1204</v>
      </c>
      <c r="D743" s="227" t="s">
        <v>155</v>
      </c>
      <c r="E743" s="228" t="s">
        <v>1205</v>
      </c>
      <c r="F743" s="229" t="s">
        <v>1206</v>
      </c>
      <c r="G743" s="230" t="s">
        <v>534</v>
      </c>
      <c r="H743" s="231">
        <v>304.83199999999999</v>
      </c>
      <c r="I743" s="232"/>
      <c r="J743" s="233">
        <f>ROUND(I743*H743,2)</f>
        <v>0</v>
      </c>
      <c r="K743" s="229" t="s">
        <v>159</v>
      </c>
      <c r="L743" s="45"/>
      <c r="M743" s="234" t="s">
        <v>1</v>
      </c>
      <c r="N743" s="235" t="s">
        <v>42</v>
      </c>
      <c r="O743" s="92"/>
      <c r="P743" s="236">
        <f>O743*H743</f>
        <v>0</v>
      </c>
      <c r="Q743" s="236">
        <v>0</v>
      </c>
      <c r="R743" s="236">
        <f>Q743*H743</f>
        <v>0</v>
      </c>
      <c r="S743" s="236">
        <v>0</v>
      </c>
      <c r="T743" s="237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38" t="s">
        <v>148</v>
      </c>
      <c r="AT743" s="238" t="s">
        <v>155</v>
      </c>
      <c r="AU743" s="238" t="s">
        <v>87</v>
      </c>
      <c r="AY743" s="18" t="s">
        <v>149</v>
      </c>
      <c r="BE743" s="239">
        <f>IF(N743="základní",J743,0)</f>
        <v>0</v>
      </c>
      <c r="BF743" s="239">
        <f>IF(N743="snížená",J743,0)</f>
        <v>0</v>
      </c>
      <c r="BG743" s="239">
        <f>IF(N743="zákl. přenesená",J743,0)</f>
        <v>0</v>
      </c>
      <c r="BH743" s="239">
        <f>IF(N743="sníž. přenesená",J743,0)</f>
        <v>0</v>
      </c>
      <c r="BI743" s="239">
        <f>IF(N743="nulová",J743,0)</f>
        <v>0</v>
      </c>
      <c r="BJ743" s="18" t="s">
        <v>85</v>
      </c>
      <c r="BK743" s="239">
        <f>ROUND(I743*H743,2)</f>
        <v>0</v>
      </c>
      <c r="BL743" s="18" t="s">
        <v>148</v>
      </c>
      <c r="BM743" s="238" t="s">
        <v>1207</v>
      </c>
    </row>
    <row r="744" s="2" customFormat="1">
      <c r="A744" s="39"/>
      <c r="B744" s="40"/>
      <c r="C744" s="41"/>
      <c r="D744" s="240" t="s">
        <v>162</v>
      </c>
      <c r="E744" s="41"/>
      <c r="F744" s="241" t="s">
        <v>1208</v>
      </c>
      <c r="G744" s="41"/>
      <c r="H744" s="41"/>
      <c r="I744" s="242"/>
      <c r="J744" s="41"/>
      <c r="K744" s="41"/>
      <c r="L744" s="45"/>
      <c r="M744" s="243"/>
      <c r="N744" s="244"/>
      <c r="O744" s="92"/>
      <c r="P744" s="92"/>
      <c r="Q744" s="92"/>
      <c r="R744" s="92"/>
      <c r="S744" s="92"/>
      <c r="T744" s="93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T744" s="18" t="s">
        <v>162</v>
      </c>
      <c r="AU744" s="18" t="s">
        <v>87</v>
      </c>
    </row>
    <row r="745" s="13" customFormat="1">
      <c r="A745" s="13"/>
      <c r="B745" s="245"/>
      <c r="C745" s="246"/>
      <c r="D745" s="240" t="s">
        <v>163</v>
      </c>
      <c r="E745" s="247" t="s">
        <v>1</v>
      </c>
      <c r="F745" s="248" t="s">
        <v>1197</v>
      </c>
      <c r="G745" s="246"/>
      <c r="H745" s="247" t="s">
        <v>1</v>
      </c>
      <c r="I745" s="249"/>
      <c r="J745" s="246"/>
      <c r="K745" s="246"/>
      <c r="L745" s="250"/>
      <c r="M745" s="251"/>
      <c r="N745" s="252"/>
      <c r="O745" s="252"/>
      <c r="P745" s="252"/>
      <c r="Q745" s="252"/>
      <c r="R745" s="252"/>
      <c r="S745" s="252"/>
      <c r="T745" s="25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54" t="s">
        <v>163</v>
      </c>
      <c r="AU745" s="254" t="s">
        <v>87</v>
      </c>
      <c r="AV745" s="13" t="s">
        <v>85</v>
      </c>
      <c r="AW745" s="13" t="s">
        <v>33</v>
      </c>
      <c r="AX745" s="13" t="s">
        <v>77</v>
      </c>
      <c r="AY745" s="254" t="s">
        <v>149</v>
      </c>
    </row>
    <row r="746" s="14" customFormat="1">
      <c r="A746" s="14"/>
      <c r="B746" s="255"/>
      <c r="C746" s="256"/>
      <c r="D746" s="240" t="s">
        <v>163</v>
      </c>
      <c r="E746" s="257" t="s">
        <v>1</v>
      </c>
      <c r="F746" s="258" t="s">
        <v>1209</v>
      </c>
      <c r="G746" s="256"/>
      <c r="H746" s="259">
        <v>39.348999999999997</v>
      </c>
      <c r="I746" s="260"/>
      <c r="J746" s="256"/>
      <c r="K746" s="256"/>
      <c r="L746" s="261"/>
      <c r="M746" s="262"/>
      <c r="N746" s="263"/>
      <c r="O746" s="263"/>
      <c r="P746" s="263"/>
      <c r="Q746" s="263"/>
      <c r="R746" s="263"/>
      <c r="S746" s="263"/>
      <c r="T746" s="264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65" t="s">
        <v>163</v>
      </c>
      <c r="AU746" s="265" t="s">
        <v>87</v>
      </c>
      <c r="AV746" s="14" t="s">
        <v>87</v>
      </c>
      <c r="AW746" s="14" t="s">
        <v>33</v>
      </c>
      <c r="AX746" s="14" t="s">
        <v>77</v>
      </c>
      <c r="AY746" s="265" t="s">
        <v>149</v>
      </c>
    </row>
    <row r="747" s="14" customFormat="1">
      <c r="A747" s="14"/>
      <c r="B747" s="255"/>
      <c r="C747" s="256"/>
      <c r="D747" s="240" t="s">
        <v>163</v>
      </c>
      <c r="E747" s="257" t="s">
        <v>1</v>
      </c>
      <c r="F747" s="258" t="s">
        <v>1210</v>
      </c>
      <c r="G747" s="256"/>
      <c r="H747" s="259">
        <v>232.864</v>
      </c>
      <c r="I747" s="260"/>
      <c r="J747" s="256"/>
      <c r="K747" s="256"/>
      <c r="L747" s="261"/>
      <c r="M747" s="262"/>
      <c r="N747" s="263"/>
      <c r="O747" s="263"/>
      <c r="P747" s="263"/>
      <c r="Q747" s="263"/>
      <c r="R747" s="263"/>
      <c r="S747" s="263"/>
      <c r="T747" s="264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65" t="s">
        <v>163</v>
      </c>
      <c r="AU747" s="265" t="s">
        <v>87</v>
      </c>
      <c r="AV747" s="14" t="s">
        <v>87</v>
      </c>
      <c r="AW747" s="14" t="s">
        <v>33</v>
      </c>
      <c r="AX747" s="14" t="s">
        <v>77</v>
      </c>
      <c r="AY747" s="265" t="s">
        <v>149</v>
      </c>
    </row>
    <row r="748" s="14" customFormat="1">
      <c r="A748" s="14"/>
      <c r="B748" s="255"/>
      <c r="C748" s="256"/>
      <c r="D748" s="240" t="s">
        <v>163</v>
      </c>
      <c r="E748" s="257" t="s">
        <v>1</v>
      </c>
      <c r="F748" s="258" t="s">
        <v>1211</v>
      </c>
      <c r="G748" s="256"/>
      <c r="H748" s="259">
        <v>24.567</v>
      </c>
      <c r="I748" s="260"/>
      <c r="J748" s="256"/>
      <c r="K748" s="256"/>
      <c r="L748" s="261"/>
      <c r="M748" s="262"/>
      <c r="N748" s="263"/>
      <c r="O748" s="263"/>
      <c r="P748" s="263"/>
      <c r="Q748" s="263"/>
      <c r="R748" s="263"/>
      <c r="S748" s="263"/>
      <c r="T748" s="264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65" t="s">
        <v>163</v>
      </c>
      <c r="AU748" s="265" t="s">
        <v>87</v>
      </c>
      <c r="AV748" s="14" t="s">
        <v>87</v>
      </c>
      <c r="AW748" s="14" t="s">
        <v>33</v>
      </c>
      <c r="AX748" s="14" t="s">
        <v>77</v>
      </c>
      <c r="AY748" s="265" t="s">
        <v>149</v>
      </c>
    </row>
    <row r="749" s="13" customFormat="1">
      <c r="A749" s="13"/>
      <c r="B749" s="245"/>
      <c r="C749" s="246"/>
      <c r="D749" s="240" t="s">
        <v>163</v>
      </c>
      <c r="E749" s="247" t="s">
        <v>1</v>
      </c>
      <c r="F749" s="248" t="s">
        <v>1201</v>
      </c>
      <c r="G749" s="246"/>
      <c r="H749" s="247" t="s">
        <v>1</v>
      </c>
      <c r="I749" s="249"/>
      <c r="J749" s="246"/>
      <c r="K749" s="246"/>
      <c r="L749" s="250"/>
      <c r="M749" s="251"/>
      <c r="N749" s="252"/>
      <c r="O749" s="252"/>
      <c r="P749" s="252"/>
      <c r="Q749" s="252"/>
      <c r="R749" s="252"/>
      <c r="S749" s="252"/>
      <c r="T749" s="253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54" t="s">
        <v>163</v>
      </c>
      <c r="AU749" s="254" t="s">
        <v>87</v>
      </c>
      <c r="AV749" s="13" t="s">
        <v>85</v>
      </c>
      <c r="AW749" s="13" t="s">
        <v>33</v>
      </c>
      <c r="AX749" s="13" t="s">
        <v>77</v>
      </c>
      <c r="AY749" s="254" t="s">
        <v>149</v>
      </c>
    </row>
    <row r="750" s="14" customFormat="1">
      <c r="A750" s="14"/>
      <c r="B750" s="255"/>
      <c r="C750" s="256"/>
      <c r="D750" s="240" t="s">
        <v>163</v>
      </c>
      <c r="E750" s="257" t="s">
        <v>1</v>
      </c>
      <c r="F750" s="258" t="s">
        <v>1212</v>
      </c>
      <c r="G750" s="256"/>
      <c r="H750" s="259">
        <v>0.85199999999999998</v>
      </c>
      <c r="I750" s="260"/>
      <c r="J750" s="256"/>
      <c r="K750" s="256"/>
      <c r="L750" s="261"/>
      <c r="M750" s="262"/>
      <c r="N750" s="263"/>
      <c r="O750" s="263"/>
      <c r="P750" s="263"/>
      <c r="Q750" s="263"/>
      <c r="R750" s="263"/>
      <c r="S750" s="263"/>
      <c r="T750" s="264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65" t="s">
        <v>163</v>
      </c>
      <c r="AU750" s="265" t="s">
        <v>87</v>
      </c>
      <c r="AV750" s="14" t="s">
        <v>87</v>
      </c>
      <c r="AW750" s="14" t="s">
        <v>33</v>
      </c>
      <c r="AX750" s="14" t="s">
        <v>77</v>
      </c>
      <c r="AY750" s="265" t="s">
        <v>149</v>
      </c>
    </row>
    <row r="751" s="14" customFormat="1">
      <c r="A751" s="14"/>
      <c r="B751" s="255"/>
      <c r="C751" s="256"/>
      <c r="D751" s="240" t="s">
        <v>163</v>
      </c>
      <c r="E751" s="257" t="s">
        <v>1</v>
      </c>
      <c r="F751" s="258" t="s">
        <v>1174</v>
      </c>
      <c r="G751" s="256"/>
      <c r="H751" s="259">
        <v>7.2000000000000002</v>
      </c>
      <c r="I751" s="260"/>
      <c r="J751" s="256"/>
      <c r="K751" s="256"/>
      <c r="L751" s="261"/>
      <c r="M751" s="262"/>
      <c r="N751" s="263"/>
      <c r="O751" s="263"/>
      <c r="P751" s="263"/>
      <c r="Q751" s="263"/>
      <c r="R751" s="263"/>
      <c r="S751" s="263"/>
      <c r="T751" s="264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65" t="s">
        <v>163</v>
      </c>
      <c r="AU751" s="265" t="s">
        <v>87</v>
      </c>
      <c r="AV751" s="14" t="s">
        <v>87</v>
      </c>
      <c r="AW751" s="14" t="s">
        <v>33</v>
      </c>
      <c r="AX751" s="14" t="s">
        <v>77</v>
      </c>
      <c r="AY751" s="265" t="s">
        <v>149</v>
      </c>
    </row>
    <row r="752" s="15" customFormat="1">
      <c r="A752" s="15"/>
      <c r="B752" s="269"/>
      <c r="C752" s="270"/>
      <c r="D752" s="240" t="s">
        <v>163</v>
      </c>
      <c r="E752" s="271" t="s">
        <v>1</v>
      </c>
      <c r="F752" s="272" t="s">
        <v>319</v>
      </c>
      <c r="G752" s="270"/>
      <c r="H752" s="273">
        <v>304.83199999999999</v>
      </c>
      <c r="I752" s="274"/>
      <c r="J752" s="270"/>
      <c r="K752" s="270"/>
      <c r="L752" s="275"/>
      <c r="M752" s="276"/>
      <c r="N752" s="277"/>
      <c r="O752" s="277"/>
      <c r="P752" s="277"/>
      <c r="Q752" s="277"/>
      <c r="R752" s="277"/>
      <c r="S752" s="277"/>
      <c r="T752" s="278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T752" s="279" t="s">
        <v>163</v>
      </c>
      <c r="AU752" s="279" t="s">
        <v>87</v>
      </c>
      <c r="AV752" s="15" t="s">
        <v>148</v>
      </c>
      <c r="AW752" s="15" t="s">
        <v>33</v>
      </c>
      <c r="AX752" s="15" t="s">
        <v>85</v>
      </c>
      <c r="AY752" s="279" t="s">
        <v>149</v>
      </c>
    </row>
    <row r="753" s="2" customFormat="1" ht="16.5" customHeight="1">
      <c r="A753" s="39"/>
      <c r="B753" s="40"/>
      <c r="C753" s="227" t="s">
        <v>1213</v>
      </c>
      <c r="D753" s="227" t="s">
        <v>155</v>
      </c>
      <c r="E753" s="228" t="s">
        <v>1214</v>
      </c>
      <c r="F753" s="229" t="s">
        <v>1215</v>
      </c>
      <c r="G753" s="230" t="s">
        <v>534</v>
      </c>
      <c r="H753" s="231">
        <v>484.00999999999999</v>
      </c>
      <c r="I753" s="232"/>
      <c r="J753" s="233">
        <f>ROUND(I753*H753,2)</f>
        <v>0</v>
      </c>
      <c r="K753" s="229" t="s">
        <v>159</v>
      </c>
      <c r="L753" s="45"/>
      <c r="M753" s="234" t="s">
        <v>1</v>
      </c>
      <c r="N753" s="235" t="s">
        <v>42</v>
      </c>
      <c r="O753" s="92"/>
      <c r="P753" s="236">
        <f>O753*H753</f>
        <v>0</v>
      </c>
      <c r="Q753" s="236">
        <v>0</v>
      </c>
      <c r="R753" s="236">
        <f>Q753*H753</f>
        <v>0</v>
      </c>
      <c r="S753" s="236">
        <v>0</v>
      </c>
      <c r="T753" s="237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38" t="s">
        <v>148</v>
      </c>
      <c r="AT753" s="238" t="s">
        <v>155</v>
      </c>
      <c r="AU753" s="238" t="s">
        <v>87</v>
      </c>
      <c r="AY753" s="18" t="s">
        <v>149</v>
      </c>
      <c r="BE753" s="239">
        <f>IF(N753="základní",J753,0)</f>
        <v>0</v>
      </c>
      <c r="BF753" s="239">
        <f>IF(N753="snížená",J753,0)</f>
        <v>0</v>
      </c>
      <c r="BG753" s="239">
        <f>IF(N753="zákl. přenesená",J753,0)</f>
        <v>0</v>
      </c>
      <c r="BH753" s="239">
        <f>IF(N753="sníž. přenesená",J753,0)</f>
        <v>0</v>
      </c>
      <c r="BI753" s="239">
        <f>IF(N753="nulová",J753,0)</f>
        <v>0</v>
      </c>
      <c r="BJ753" s="18" t="s">
        <v>85</v>
      </c>
      <c r="BK753" s="239">
        <f>ROUND(I753*H753,2)</f>
        <v>0</v>
      </c>
      <c r="BL753" s="18" t="s">
        <v>148</v>
      </c>
      <c r="BM753" s="238" t="s">
        <v>1216</v>
      </c>
    </row>
    <row r="754" s="2" customFormat="1">
      <c r="A754" s="39"/>
      <c r="B754" s="40"/>
      <c r="C754" s="41"/>
      <c r="D754" s="240" t="s">
        <v>162</v>
      </c>
      <c r="E754" s="41"/>
      <c r="F754" s="241" t="s">
        <v>1217</v>
      </c>
      <c r="G754" s="41"/>
      <c r="H754" s="41"/>
      <c r="I754" s="242"/>
      <c r="J754" s="41"/>
      <c r="K754" s="41"/>
      <c r="L754" s="45"/>
      <c r="M754" s="243"/>
      <c r="N754" s="244"/>
      <c r="O754" s="92"/>
      <c r="P754" s="92"/>
      <c r="Q754" s="92"/>
      <c r="R754" s="92"/>
      <c r="S754" s="92"/>
      <c r="T754" s="93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162</v>
      </c>
      <c r="AU754" s="18" t="s">
        <v>87</v>
      </c>
    </row>
    <row r="755" s="13" customFormat="1">
      <c r="A755" s="13"/>
      <c r="B755" s="245"/>
      <c r="C755" s="246"/>
      <c r="D755" s="240" t="s">
        <v>163</v>
      </c>
      <c r="E755" s="247" t="s">
        <v>1</v>
      </c>
      <c r="F755" s="248" t="s">
        <v>1218</v>
      </c>
      <c r="G755" s="246"/>
      <c r="H755" s="247" t="s">
        <v>1</v>
      </c>
      <c r="I755" s="249"/>
      <c r="J755" s="246"/>
      <c r="K755" s="246"/>
      <c r="L755" s="250"/>
      <c r="M755" s="251"/>
      <c r="N755" s="252"/>
      <c r="O755" s="252"/>
      <c r="P755" s="252"/>
      <c r="Q755" s="252"/>
      <c r="R755" s="252"/>
      <c r="S755" s="252"/>
      <c r="T755" s="25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54" t="s">
        <v>163</v>
      </c>
      <c r="AU755" s="254" t="s">
        <v>87</v>
      </c>
      <c r="AV755" s="13" t="s">
        <v>85</v>
      </c>
      <c r="AW755" s="13" t="s">
        <v>33</v>
      </c>
      <c r="AX755" s="13" t="s">
        <v>77</v>
      </c>
      <c r="AY755" s="254" t="s">
        <v>149</v>
      </c>
    </row>
    <row r="756" s="14" customFormat="1">
      <c r="A756" s="14"/>
      <c r="B756" s="255"/>
      <c r="C756" s="256"/>
      <c r="D756" s="240" t="s">
        <v>163</v>
      </c>
      <c r="E756" s="257" t="s">
        <v>1</v>
      </c>
      <c r="F756" s="258" t="s">
        <v>1219</v>
      </c>
      <c r="G756" s="256"/>
      <c r="H756" s="259">
        <v>484.00999999999999</v>
      </c>
      <c r="I756" s="260"/>
      <c r="J756" s="256"/>
      <c r="K756" s="256"/>
      <c r="L756" s="261"/>
      <c r="M756" s="262"/>
      <c r="N756" s="263"/>
      <c r="O756" s="263"/>
      <c r="P756" s="263"/>
      <c r="Q756" s="263"/>
      <c r="R756" s="263"/>
      <c r="S756" s="263"/>
      <c r="T756" s="264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65" t="s">
        <v>163</v>
      </c>
      <c r="AU756" s="265" t="s">
        <v>87</v>
      </c>
      <c r="AV756" s="14" t="s">
        <v>87</v>
      </c>
      <c r="AW756" s="14" t="s">
        <v>33</v>
      </c>
      <c r="AX756" s="14" t="s">
        <v>85</v>
      </c>
      <c r="AY756" s="265" t="s">
        <v>149</v>
      </c>
    </row>
    <row r="757" s="2" customFormat="1" ht="24.15" customHeight="1">
      <c r="A757" s="39"/>
      <c r="B757" s="40"/>
      <c r="C757" s="227" t="s">
        <v>1220</v>
      </c>
      <c r="D757" s="227" t="s">
        <v>155</v>
      </c>
      <c r="E757" s="228" t="s">
        <v>1221</v>
      </c>
      <c r="F757" s="229" t="s">
        <v>1222</v>
      </c>
      <c r="G757" s="230" t="s">
        <v>534</v>
      </c>
      <c r="H757" s="231">
        <v>33.914999999999999</v>
      </c>
      <c r="I757" s="232"/>
      <c r="J757" s="233">
        <f>ROUND(I757*H757,2)</f>
        <v>0</v>
      </c>
      <c r="K757" s="229" t="s">
        <v>159</v>
      </c>
      <c r="L757" s="45"/>
      <c r="M757" s="234" t="s">
        <v>1</v>
      </c>
      <c r="N757" s="235" t="s">
        <v>42</v>
      </c>
      <c r="O757" s="92"/>
      <c r="P757" s="236">
        <f>O757*H757</f>
        <v>0</v>
      </c>
      <c r="Q757" s="236">
        <v>0</v>
      </c>
      <c r="R757" s="236">
        <f>Q757*H757</f>
        <v>0</v>
      </c>
      <c r="S757" s="236">
        <v>0</v>
      </c>
      <c r="T757" s="237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38" t="s">
        <v>148</v>
      </c>
      <c r="AT757" s="238" t="s">
        <v>155</v>
      </c>
      <c r="AU757" s="238" t="s">
        <v>87</v>
      </c>
      <c r="AY757" s="18" t="s">
        <v>149</v>
      </c>
      <c r="BE757" s="239">
        <f>IF(N757="základní",J757,0)</f>
        <v>0</v>
      </c>
      <c r="BF757" s="239">
        <f>IF(N757="snížená",J757,0)</f>
        <v>0</v>
      </c>
      <c r="BG757" s="239">
        <f>IF(N757="zákl. přenesená",J757,0)</f>
        <v>0</v>
      </c>
      <c r="BH757" s="239">
        <f>IF(N757="sníž. přenesená",J757,0)</f>
        <v>0</v>
      </c>
      <c r="BI757" s="239">
        <f>IF(N757="nulová",J757,0)</f>
        <v>0</v>
      </c>
      <c r="BJ757" s="18" t="s">
        <v>85</v>
      </c>
      <c r="BK757" s="239">
        <f>ROUND(I757*H757,2)</f>
        <v>0</v>
      </c>
      <c r="BL757" s="18" t="s">
        <v>148</v>
      </c>
      <c r="BM757" s="238" t="s">
        <v>1223</v>
      </c>
    </row>
    <row r="758" s="2" customFormat="1">
      <c r="A758" s="39"/>
      <c r="B758" s="40"/>
      <c r="C758" s="41"/>
      <c r="D758" s="240" t="s">
        <v>162</v>
      </c>
      <c r="E758" s="41"/>
      <c r="F758" s="241" t="s">
        <v>1224</v>
      </c>
      <c r="G758" s="41"/>
      <c r="H758" s="41"/>
      <c r="I758" s="242"/>
      <c r="J758" s="41"/>
      <c r="K758" s="41"/>
      <c r="L758" s="45"/>
      <c r="M758" s="243"/>
      <c r="N758" s="244"/>
      <c r="O758" s="92"/>
      <c r="P758" s="92"/>
      <c r="Q758" s="92"/>
      <c r="R758" s="92"/>
      <c r="S758" s="92"/>
      <c r="T758" s="93"/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T758" s="18" t="s">
        <v>162</v>
      </c>
      <c r="AU758" s="18" t="s">
        <v>87</v>
      </c>
    </row>
    <row r="759" s="13" customFormat="1">
      <c r="A759" s="13"/>
      <c r="B759" s="245"/>
      <c r="C759" s="246"/>
      <c r="D759" s="240" t="s">
        <v>163</v>
      </c>
      <c r="E759" s="247" t="s">
        <v>1</v>
      </c>
      <c r="F759" s="248" t="s">
        <v>1225</v>
      </c>
      <c r="G759" s="246"/>
      <c r="H759" s="247" t="s">
        <v>1</v>
      </c>
      <c r="I759" s="249"/>
      <c r="J759" s="246"/>
      <c r="K759" s="246"/>
      <c r="L759" s="250"/>
      <c r="M759" s="251"/>
      <c r="N759" s="252"/>
      <c r="O759" s="252"/>
      <c r="P759" s="252"/>
      <c r="Q759" s="252"/>
      <c r="R759" s="252"/>
      <c r="S759" s="252"/>
      <c r="T759" s="25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54" t="s">
        <v>163</v>
      </c>
      <c r="AU759" s="254" t="s">
        <v>87</v>
      </c>
      <c r="AV759" s="13" t="s">
        <v>85</v>
      </c>
      <c r="AW759" s="13" t="s">
        <v>33</v>
      </c>
      <c r="AX759" s="13" t="s">
        <v>77</v>
      </c>
      <c r="AY759" s="254" t="s">
        <v>149</v>
      </c>
    </row>
    <row r="760" s="14" customFormat="1">
      <c r="A760" s="14"/>
      <c r="B760" s="255"/>
      <c r="C760" s="256"/>
      <c r="D760" s="240" t="s">
        <v>163</v>
      </c>
      <c r="E760" s="257" t="s">
        <v>1</v>
      </c>
      <c r="F760" s="258" t="s">
        <v>1226</v>
      </c>
      <c r="G760" s="256"/>
      <c r="H760" s="259">
        <v>6.2480000000000002</v>
      </c>
      <c r="I760" s="260"/>
      <c r="J760" s="256"/>
      <c r="K760" s="256"/>
      <c r="L760" s="261"/>
      <c r="M760" s="262"/>
      <c r="N760" s="263"/>
      <c r="O760" s="263"/>
      <c r="P760" s="263"/>
      <c r="Q760" s="263"/>
      <c r="R760" s="263"/>
      <c r="S760" s="263"/>
      <c r="T760" s="264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65" t="s">
        <v>163</v>
      </c>
      <c r="AU760" s="265" t="s">
        <v>87</v>
      </c>
      <c r="AV760" s="14" t="s">
        <v>87</v>
      </c>
      <c r="AW760" s="14" t="s">
        <v>33</v>
      </c>
      <c r="AX760" s="14" t="s">
        <v>77</v>
      </c>
      <c r="AY760" s="265" t="s">
        <v>149</v>
      </c>
    </row>
    <row r="761" s="14" customFormat="1">
      <c r="A761" s="14"/>
      <c r="B761" s="255"/>
      <c r="C761" s="256"/>
      <c r="D761" s="240" t="s">
        <v>163</v>
      </c>
      <c r="E761" s="257" t="s">
        <v>1</v>
      </c>
      <c r="F761" s="258" t="s">
        <v>1181</v>
      </c>
      <c r="G761" s="256"/>
      <c r="H761" s="259">
        <v>1.04</v>
      </c>
      <c r="I761" s="260"/>
      <c r="J761" s="256"/>
      <c r="K761" s="256"/>
      <c r="L761" s="261"/>
      <c r="M761" s="262"/>
      <c r="N761" s="263"/>
      <c r="O761" s="263"/>
      <c r="P761" s="263"/>
      <c r="Q761" s="263"/>
      <c r="R761" s="263"/>
      <c r="S761" s="263"/>
      <c r="T761" s="264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65" t="s">
        <v>163</v>
      </c>
      <c r="AU761" s="265" t="s">
        <v>87</v>
      </c>
      <c r="AV761" s="14" t="s">
        <v>87</v>
      </c>
      <c r="AW761" s="14" t="s">
        <v>33</v>
      </c>
      <c r="AX761" s="14" t="s">
        <v>77</v>
      </c>
      <c r="AY761" s="265" t="s">
        <v>149</v>
      </c>
    </row>
    <row r="762" s="14" customFormat="1">
      <c r="A762" s="14"/>
      <c r="B762" s="255"/>
      <c r="C762" s="256"/>
      <c r="D762" s="240" t="s">
        <v>163</v>
      </c>
      <c r="E762" s="257" t="s">
        <v>1</v>
      </c>
      <c r="F762" s="258" t="s">
        <v>1198</v>
      </c>
      <c r="G762" s="256"/>
      <c r="H762" s="259">
        <v>2.0710000000000002</v>
      </c>
      <c r="I762" s="260"/>
      <c r="J762" s="256"/>
      <c r="K762" s="256"/>
      <c r="L762" s="261"/>
      <c r="M762" s="262"/>
      <c r="N762" s="263"/>
      <c r="O762" s="263"/>
      <c r="P762" s="263"/>
      <c r="Q762" s="263"/>
      <c r="R762" s="263"/>
      <c r="S762" s="263"/>
      <c r="T762" s="264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65" t="s">
        <v>163</v>
      </c>
      <c r="AU762" s="265" t="s">
        <v>87</v>
      </c>
      <c r="AV762" s="14" t="s">
        <v>87</v>
      </c>
      <c r="AW762" s="14" t="s">
        <v>33</v>
      </c>
      <c r="AX762" s="14" t="s">
        <v>77</v>
      </c>
      <c r="AY762" s="265" t="s">
        <v>149</v>
      </c>
    </row>
    <row r="763" s="14" customFormat="1">
      <c r="A763" s="14"/>
      <c r="B763" s="255"/>
      <c r="C763" s="256"/>
      <c r="D763" s="240" t="s">
        <v>163</v>
      </c>
      <c r="E763" s="257" t="s">
        <v>1</v>
      </c>
      <c r="F763" s="258" t="s">
        <v>1227</v>
      </c>
      <c r="G763" s="256"/>
      <c r="H763" s="259">
        <v>11.039999999999999</v>
      </c>
      <c r="I763" s="260"/>
      <c r="J763" s="256"/>
      <c r="K763" s="256"/>
      <c r="L763" s="261"/>
      <c r="M763" s="262"/>
      <c r="N763" s="263"/>
      <c r="O763" s="263"/>
      <c r="P763" s="263"/>
      <c r="Q763" s="263"/>
      <c r="R763" s="263"/>
      <c r="S763" s="263"/>
      <c r="T763" s="264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65" t="s">
        <v>163</v>
      </c>
      <c r="AU763" s="265" t="s">
        <v>87</v>
      </c>
      <c r="AV763" s="14" t="s">
        <v>87</v>
      </c>
      <c r="AW763" s="14" t="s">
        <v>33</v>
      </c>
      <c r="AX763" s="14" t="s">
        <v>77</v>
      </c>
      <c r="AY763" s="265" t="s">
        <v>149</v>
      </c>
    </row>
    <row r="764" s="14" customFormat="1">
      <c r="A764" s="14"/>
      <c r="B764" s="255"/>
      <c r="C764" s="256"/>
      <c r="D764" s="240" t="s">
        <v>163</v>
      </c>
      <c r="E764" s="257" t="s">
        <v>1</v>
      </c>
      <c r="F764" s="258" t="s">
        <v>1228</v>
      </c>
      <c r="G764" s="256"/>
      <c r="H764" s="259">
        <v>1.26</v>
      </c>
      <c r="I764" s="260"/>
      <c r="J764" s="256"/>
      <c r="K764" s="256"/>
      <c r="L764" s="261"/>
      <c r="M764" s="262"/>
      <c r="N764" s="263"/>
      <c r="O764" s="263"/>
      <c r="P764" s="263"/>
      <c r="Q764" s="263"/>
      <c r="R764" s="263"/>
      <c r="S764" s="263"/>
      <c r="T764" s="264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65" t="s">
        <v>163</v>
      </c>
      <c r="AU764" s="265" t="s">
        <v>87</v>
      </c>
      <c r="AV764" s="14" t="s">
        <v>87</v>
      </c>
      <c r="AW764" s="14" t="s">
        <v>33</v>
      </c>
      <c r="AX764" s="14" t="s">
        <v>77</v>
      </c>
      <c r="AY764" s="265" t="s">
        <v>149</v>
      </c>
    </row>
    <row r="765" s="14" customFormat="1">
      <c r="A765" s="14"/>
      <c r="B765" s="255"/>
      <c r="C765" s="256"/>
      <c r="D765" s="240" t="s">
        <v>163</v>
      </c>
      <c r="E765" s="257" t="s">
        <v>1</v>
      </c>
      <c r="F765" s="258" t="s">
        <v>1229</v>
      </c>
      <c r="G765" s="256"/>
      <c r="H765" s="259">
        <v>12.256</v>
      </c>
      <c r="I765" s="260"/>
      <c r="J765" s="256"/>
      <c r="K765" s="256"/>
      <c r="L765" s="261"/>
      <c r="M765" s="262"/>
      <c r="N765" s="263"/>
      <c r="O765" s="263"/>
      <c r="P765" s="263"/>
      <c r="Q765" s="263"/>
      <c r="R765" s="263"/>
      <c r="S765" s="263"/>
      <c r="T765" s="264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65" t="s">
        <v>163</v>
      </c>
      <c r="AU765" s="265" t="s">
        <v>87</v>
      </c>
      <c r="AV765" s="14" t="s">
        <v>87</v>
      </c>
      <c r="AW765" s="14" t="s">
        <v>33</v>
      </c>
      <c r="AX765" s="14" t="s">
        <v>77</v>
      </c>
      <c r="AY765" s="265" t="s">
        <v>149</v>
      </c>
    </row>
    <row r="766" s="15" customFormat="1">
      <c r="A766" s="15"/>
      <c r="B766" s="269"/>
      <c r="C766" s="270"/>
      <c r="D766" s="240" t="s">
        <v>163</v>
      </c>
      <c r="E766" s="271" t="s">
        <v>1</v>
      </c>
      <c r="F766" s="272" t="s">
        <v>319</v>
      </c>
      <c r="G766" s="270"/>
      <c r="H766" s="273">
        <v>33.914999999999999</v>
      </c>
      <c r="I766" s="274"/>
      <c r="J766" s="270"/>
      <c r="K766" s="270"/>
      <c r="L766" s="275"/>
      <c r="M766" s="276"/>
      <c r="N766" s="277"/>
      <c r="O766" s="277"/>
      <c r="P766" s="277"/>
      <c r="Q766" s="277"/>
      <c r="R766" s="277"/>
      <c r="S766" s="277"/>
      <c r="T766" s="278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T766" s="279" t="s">
        <v>163</v>
      </c>
      <c r="AU766" s="279" t="s">
        <v>87</v>
      </c>
      <c r="AV766" s="15" t="s">
        <v>148</v>
      </c>
      <c r="AW766" s="15" t="s">
        <v>33</v>
      </c>
      <c r="AX766" s="15" t="s">
        <v>85</v>
      </c>
      <c r="AY766" s="279" t="s">
        <v>149</v>
      </c>
    </row>
    <row r="767" s="2" customFormat="1" ht="24.15" customHeight="1">
      <c r="A767" s="39"/>
      <c r="B767" s="40"/>
      <c r="C767" s="227" t="s">
        <v>1230</v>
      </c>
      <c r="D767" s="227" t="s">
        <v>155</v>
      </c>
      <c r="E767" s="228" t="s">
        <v>1231</v>
      </c>
      <c r="F767" s="229" t="s">
        <v>1232</v>
      </c>
      <c r="G767" s="230" t="s">
        <v>534</v>
      </c>
      <c r="H767" s="231">
        <v>545.46000000000004</v>
      </c>
      <c r="I767" s="232"/>
      <c r="J767" s="233">
        <f>ROUND(I767*H767,2)</f>
        <v>0</v>
      </c>
      <c r="K767" s="229" t="s">
        <v>159</v>
      </c>
      <c r="L767" s="45"/>
      <c r="M767" s="234" t="s">
        <v>1</v>
      </c>
      <c r="N767" s="235" t="s">
        <v>42</v>
      </c>
      <c r="O767" s="92"/>
      <c r="P767" s="236">
        <f>O767*H767</f>
        <v>0</v>
      </c>
      <c r="Q767" s="236">
        <v>0</v>
      </c>
      <c r="R767" s="236">
        <f>Q767*H767</f>
        <v>0</v>
      </c>
      <c r="S767" s="236">
        <v>0</v>
      </c>
      <c r="T767" s="237">
        <f>S767*H767</f>
        <v>0</v>
      </c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R767" s="238" t="s">
        <v>148</v>
      </c>
      <c r="AT767" s="238" t="s">
        <v>155</v>
      </c>
      <c r="AU767" s="238" t="s">
        <v>87</v>
      </c>
      <c r="AY767" s="18" t="s">
        <v>149</v>
      </c>
      <c r="BE767" s="239">
        <f>IF(N767="základní",J767,0)</f>
        <v>0</v>
      </c>
      <c r="BF767" s="239">
        <f>IF(N767="snížená",J767,0)</f>
        <v>0</v>
      </c>
      <c r="BG767" s="239">
        <f>IF(N767="zákl. přenesená",J767,0)</f>
        <v>0</v>
      </c>
      <c r="BH767" s="239">
        <f>IF(N767="sníž. přenesená",J767,0)</f>
        <v>0</v>
      </c>
      <c r="BI767" s="239">
        <f>IF(N767="nulová",J767,0)</f>
        <v>0</v>
      </c>
      <c r="BJ767" s="18" t="s">
        <v>85</v>
      </c>
      <c r="BK767" s="239">
        <f>ROUND(I767*H767,2)</f>
        <v>0</v>
      </c>
      <c r="BL767" s="18" t="s">
        <v>148</v>
      </c>
      <c r="BM767" s="238" t="s">
        <v>1233</v>
      </c>
    </row>
    <row r="768" s="2" customFormat="1">
      <c r="A768" s="39"/>
      <c r="B768" s="40"/>
      <c r="C768" s="41"/>
      <c r="D768" s="240" t="s">
        <v>162</v>
      </c>
      <c r="E768" s="41"/>
      <c r="F768" s="241" t="s">
        <v>536</v>
      </c>
      <c r="G768" s="41"/>
      <c r="H768" s="41"/>
      <c r="I768" s="242"/>
      <c r="J768" s="41"/>
      <c r="K768" s="41"/>
      <c r="L768" s="45"/>
      <c r="M768" s="243"/>
      <c r="N768" s="244"/>
      <c r="O768" s="92"/>
      <c r="P768" s="92"/>
      <c r="Q768" s="92"/>
      <c r="R768" s="92"/>
      <c r="S768" s="92"/>
      <c r="T768" s="93"/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T768" s="18" t="s">
        <v>162</v>
      </c>
      <c r="AU768" s="18" t="s">
        <v>87</v>
      </c>
    </row>
    <row r="769" s="13" customFormat="1">
      <c r="A769" s="13"/>
      <c r="B769" s="245"/>
      <c r="C769" s="246"/>
      <c r="D769" s="240" t="s">
        <v>163</v>
      </c>
      <c r="E769" s="247" t="s">
        <v>1</v>
      </c>
      <c r="F769" s="248" t="s">
        <v>1225</v>
      </c>
      <c r="G769" s="246"/>
      <c r="H769" s="247" t="s">
        <v>1</v>
      </c>
      <c r="I769" s="249"/>
      <c r="J769" s="246"/>
      <c r="K769" s="246"/>
      <c r="L769" s="250"/>
      <c r="M769" s="251"/>
      <c r="N769" s="252"/>
      <c r="O769" s="252"/>
      <c r="P769" s="252"/>
      <c r="Q769" s="252"/>
      <c r="R769" s="252"/>
      <c r="S769" s="252"/>
      <c r="T769" s="25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54" t="s">
        <v>163</v>
      </c>
      <c r="AU769" s="254" t="s">
        <v>87</v>
      </c>
      <c r="AV769" s="13" t="s">
        <v>85</v>
      </c>
      <c r="AW769" s="13" t="s">
        <v>33</v>
      </c>
      <c r="AX769" s="13" t="s">
        <v>77</v>
      </c>
      <c r="AY769" s="254" t="s">
        <v>149</v>
      </c>
    </row>
    <row r="770" s="14" customFormat="1">
      <c r="A770" s="14"/>
      <c r="B770" s="255"/>
      <c r="C770" s="256"/>
      <c r="D770" s="240" t="s">
        <v>163</v>
      </c>
      <c r="E770" s="257" t="s">
        <v>1</v>
      </c>
      <c r="F770" s="258" t="s">
        <v>1234</v>
      </c>
      <c r="G770" s="256"/>
      <c r="H770" s="259">
        <v>484.00999999999999</v>
      </c>
      <c r="I770" s="260"/>
      <c r="J770" s="256"/>
      <c r="K770" s="256"/>
      <c r="L770" s="261"/>
      <c r="M770" s="262"/>
      <c r="N770" s="263"/>
      <c r="O770" s="263"/>
      <c r="P770" s="263"/>
      <c r="Q770" s="263"/>
      <c r="R770" s="263"/>
      <c r="S770" s="263"/>
      <c r="T770" s="264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65" t="s">
        <v>163</v>
      </c>
      <c r="AU770" s="265" t="s">
        <v>87</v>
      </c>
      <c r="AV770" s="14" t="s">
        <v>87</v>
      </c>
      <c r="AW770" s="14" t="s">
        <v>33</v>
      </c>
      <c r="AX770" s="14" t="s">
        <v>77</v>
      </c>
      <c r="AY770" s="265" t="s">
        <v>149</v>
      </c>
    </row>
    <row r="771" s="14" customFormat="1">
      <c r="A771" s="14"/>
      <c r="B771" s="255"/>
      <c r="C771" s="256"/>
      <c r="D771" s="240" t="s">
        <v>163</v>
      </c>
      <c r="E771" s="257" t="s">
        <v>1</v>
      </c>
      <c r="F771" s="258" t="s">
        <v>1156</v>
      </c>
      <c r="G771" s="256"/>
      <c r="H771" s="259">
        <v>35.904000000000003</v>
      </c>
      <c r="I771" s="260"/>
      <c r="J771" s="256"/>
      <c r="K771" s="256"/>
      <c r="L771" s="261"/>
      <c r="M771" s="262"/>
      <c r="N771" s="263"/>
      <c r="O771" s="263"/>
      <c r="P771" s="263"/>
      <c r="Q771" s="263"/>
      <c r="R771" s="263"/>
      <c r="S771" s="263"/>
      <c r="T771" s="264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65" t="s">
        <v>163</v>
      </c>
      <c r="AU771" s="265" t="s">
        <v>87</v>
      </c>
      <c r="AV771" s="14" t="s">
        <v>87</v>
      </c>
      <c r="AW771" s="14" t="s">
        <v>33</v>
      </c>
      <c r="AX771" s="14" t="s">
        <v>77</v>
      </c>
      <c r="AY771" s="265" t="s">
        <v>149</v>
      </c>
    </row>
    <row r="772" s="14" customFormat="1">
      <c r="A772" s="14"/>
      <c r="B772" s="255"/>
      <c r="C772" s="256"/>
      <c r="D772" s="240" t="s">
        <v>163</v>
      </c>
      <c r="E772" s="257" t="s">
        <v>1</v>
      </c>
      <c r="F772" s="258" t="s">
        <v>1235</v>
      </c>
      <c r="G772" s="256"/>
      <c r="H772" s="259">
        <v>24.530999999999999</v>
      </c>
      <c r="I772" s="260"/>
      <c r="J772" s="256"/>
      <c r="K772" s="256"/>
      <c r="L772" s="261"/>
      <c r="M772" s="262"/>
      <c r="N772" s="263"/>
      <c r="O772" s="263"/>
      <c r="P772" s="263"/>
      <c r="Q772" s="263"/>
      <c r="R772" s="263"/>
      <c r="S772" s="263"/>
      <c r="T772" s="264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65" t="s">
        <v>163</v>
      </c>
      <c r="AU772" s="265" t="s">
        <v>87</v>
      </c>
      <c r="AV772" s="14" t="s">
        <v>87</v>
      </c>
      <c r="AW772" s="14" t="s">
        <v>33</v>
      </c>
      <c r="AX772" s="14" t="s">
        <v>77</v>
      </c>
      <c r="AY772" s="265" t="s">
        <v>149</v>
      </c>
    </row>
    <row r="773" s="14" customFormat="1">
      <c r="A773" s="14"/>
      <c r="B773" s="255"/>
      <c r="C773" s="256"/>
      <c r="D773" s="240" t="s">
        <v>163</v>
      </c>
      <c r="E773" s="257" t="s">
        <v>1</v>
      </c>
      <c r="F773" s="258" t="s">
        <v>1157</v>
      </c>
      <c r="G773" s="256"/>
      <c r="H773" s="259">
        <v>1.0149999999999999</v>
      </c>
      <c r="I773" s="260"/>
      <c r="J773" s="256"/>
      <c r="K773" s="256"/>
      <c r="L773" s="261"/>
      <c r="M773" s="262"/>
      <c r="N773" s="263"/>
      <c r="O773" s="263"/>
      <c r="P773" s="263"/>
      <c r="Q773" s="263"/>
      <c r="R773" s="263"/>
      <c r="S773" s="263"/>
      <c r="T773" s="264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65" t="s">
        <v>163</v>
      </c>
      <c r="AU773" s="265" t="s">
        <v>87</v>
      </c>
      <c r="AV773" s="14" t="s">
        <v>87</v>
      </c>
      <c r="AW773" s="14" t="s">
        <v>33</v>
      </c>
      <c r="AX773" s="14" t="s">
        <v>77</v>
      </c>
      <c r="AY773" s="265" t="s">
        <v>149</v>
      </c>
    </row>
    <row r="774" s="15" customFormat="1">
      <c r="A774" s="15"/>
      <c r="B774" s="269"/>
      <c r="C774" s="270"/>
      <c r="D774" s="240" t="s">
        <v>163</v>
      </c>
      <c r="E774" s="271" t="s">
        <v>1</v>
      </c>
      <c r="F774" s="272" t="s">
        <v>319</v>
      </c>
      <c r="G774" s="270"/>
      <c r="H774" s="273">
        <v>545.46000000000004</v>
      </c>
      <c r="I774" s="274"/>
      <c r="J774" s="270"/>
      <c r="K774" s="270"/>
      <c r="L774" s="275"/>
      <c r="M774" s="276"/>
      <c r="N774" s="277"/>
      <c r="O774" s="277"/>
      <c r="P774" s="277"/>
      <c r="Q774" s="277"/>
      <c r="R774" s="277"/>
      <c r="S774" s="277"/>
      <c r="T774" s="278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T774" s="279" t="s">
        <v>163</v>
      </c>
      <c r="AU774" s="279" t="s">
        <v>87</v>
      </c>
      <c r="AV774" s="15" t="s">
        <v>148</v>
      </c>
      <c r="AW774" s="15" t="s">
        <v>33</v>
      </c>
      <c r="AX774" s="15" t="s">
        <v>85</v>
      </c>
      <c r="AY774" s="279" t="s">
        <v>149</v>
      </c>
    </row>
    <row r="775" s="2" customFormat="1" ht="24.15" customHeight="1">
      <c r="A775" s="39"/>
      <c r="B775" s="40"/>
      <c r="C775" s="227" t="s">
        <v>1236</v>
      </c>
      <c r="D775" s="227" t="s">
        <v>155</v>
      </c>
      <c r="E775" s="228" t="s">
        <v>1237</v>
      </c>
      <c r="F775" s="229" t="s">
        <v>1238</v>
      </c>
      <c r="G775" s="230" t="s">
        <v>534</v>
      </c>
      <c r="H775" s="231">
        <v>669.755</v>
      </c>
      <c r="I775" s="232"/>
      <c r="J775" s="233">
        <f>ROUND(I775*H775,2)</f>
        <v>0</v>
      </c>
      <c r="K775" s="229" t="s">
        <v>159</v>
      </c>
      <c r="L775" s="45"/>
      <c r="M775" s="234" t="s">
        <v>1</v>
      </c>
      <c r="N775" s="235" t="s">
        <v>42</v>
      </c>
      <c r="O775" s="92"/>
      <c r="P775" s="236">
        <f>O775*H775</f>
        <v>0</v>
      </c>
      <c r="Q775" s="236">
        <v>0</v>
      </c>
      <c r="R775" s="236">
        <f>Q775*H775</f>
        <v>0</v>
      </c>
      <c r="S775" s="236">
        <v>0</v>
      </c>
      <c r="T775" s="237">
        <f>S775*H775</f>
        <v>0</v>
      </c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R775" s="238" t="s">
        <v>148</v>
      </c>
      <c r="AT775" s="238" t="s">
        <v>155</v>
      </c>
      <c r="AU775" s="238" t="s">
        <v>87</v>
      </c>
      <c r="AY775" s="18" t="s">
        <v>149</v>
      </c>
      <c r="BE775" s="239">
        <f>IF(N775="základní",J775,0)</f>
        <v>0</v>
      </c>
      <c r="BF775" s="239">
        <f>IF(N775="snížená",J775,0)</f>
        <v>0</v>
      </c>
      <c r="BG775" s="239">
        <f>IF(N775="zákl. přenesená",J775,0)</f>
        <v>0</v>
      </c>
      <c r="BH775" s="239">
        <f>IF(N775="sníž. přenesená",J775,0)</f>
        <v>0</v>
      </c>
      <c r="BI775" s="239">
        <f>IF(N775="nulová",J775,0)</f>
        <v>0</v>
      </c>
      <c r="BJ775" s="18" t="s">
        <v>85</v>
      </c>
      <c r="BK775" s="239">
        <f>ROUND(I775*H775,2)</f>
        <v>0</v>
      </c>
      <c r="BL775" s="18" t="s">
        <v>148</v>
      </c>
      <c r="BM775" s="238" t="s">
        <v>1239</v>
      </c>
    </row>
    <row r="776" s="2" customFormat="1">
      <c r="A776" s="39"/>
      <c r="B776" s="40"/>
      <c r="C776" s="41"/>
      <c r="D776" s="240" t="s">
        <v>162</v>
      </c>
      <c r="E776" s="41"/>
      <c r="F776" s="241" t="s">
        <v>1240</v>
      </c>
      <c r="G776" s="41"/>
      <c r="H776" s="41"/>
      <c r="I776" s="242"/>
      <c r="J776" s="41"/>
      <c r="K776" s="41"/>
      <c r="L776" s="45"/>
      <c r="M776" s="243"/>
      <c r="N776" s="244"/>
      <c r="O776" s="92"/>
      <c r="P776" s="92"/>
      <c r="Q776" s="92"/>
      <c r="R776" s="92"/>
      <c r="S776" s="92"/>
      <c r="T776" s="93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162</v>
      </c>
      <c r="AU776" s="18" t="s">
        <v>87</v>
      </c>
    </row>
    <row r="777" s="14" customFormat="1">
      <c r="A777" s="14"/>
      <c r="B777" s="255"/>
      <c r="C777" s="256"/>
      <c r="D777" s="240" t="s">
        <v>163</v>
      </c>
      <c r="E777" s="257" t="s">
        <v>1</v>
      </c>
      <c r="F777" s="258" t="s">
        <v>1159</v>
      </c>
      <c r="G777" s="256"/>
      <c r="H777" s="259">
        <v>669.755</v>
      </c>
      <c r="I777" s="260"/>
      <c r="J777" s="256"/>
      <c r="K777" s="256"/>
      <c r="L777" s="261"/>
      <c r="M777" s="262"/>
      <c r="N777" s="263"/>
      <c r="O777" s="263"/>
      <c r="P777" s="263"/>
      <c r="Q777" s="263"/>
      <c r="R777" s="263"/>
      <c r="S777" s="263"/>
      <c r="T777" s="264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65" t="s">
        <v>163</v>
      </c>
      <c r="AU777" s="265" t="s">
        <v>87</v>
      </c>
      <c r="AV777" s="14" t="s">
        <v>87</v>
      </c>
      <c r="AW777" s="14" t="s">
        <v>33</v>
      </c>
      <c r="AX777" s="14" t="s">
        <v>85</v>
      </c>
      <c r="AY777" s="265" t="s">
        <v>149</v>
      </c>
    </row>
    <row r="778" s="2" customFormat="1" ht="21.75" customHeight="1">
      <c r="A778" s="39"/>
      <c r="B778" s="40"/>
      <c r="C778" s="227" t="s">
        <v>1241</v>
      </c>
      <c r="D778" s="227" t="s">
        <v>155</v>
      </c>
      <c r="E778" s="228" t="s">
        <v>1242</v>
      </c>
      <c r="F778" s="229" t="s">
        <v>1243</v>
      </c>
      <c r="G778" s="230" t="s">
        <v>534</v>
      </c>
      <c r="H778" s="231">
        <v>1.2929999999999999</v>
      </c>
      <c r="I778" s="232"/>
      <c r="J778" s="233">
        <f>ROUND(I778*H778,2)</f>
        <v>0</v>
      </c>
      <c r="K778" s="229" t="s">
        <v>159</v>
      </c>
      <c r="L778" s="45"/>
      <c r="M778" s="234" t="s">
        <v>1</v>
      </c>
      <c r="N778" s="235" t="s">
        <v>42</v>
      </c>
      <c r="O778" s="92"/>
      <c r="P778" s="236">
        <f>O778*H778</f>
        <v>0</v>
      </c>
      <c r="Q778" s="236">
        <v>0</v>
      </c>
      <c r="R778" s="236">
        <f>Q778*H778</f>
        <v>0</v>
      </c>
      <c r="S778" s="236">
        <v>0</v>
      </c>
      <c r="T778" s="237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38" t="s">
        <v>148</v>
      </c>
      <c r="AT778" s="238" t="s">
        <v>155</v>
      </c>
      <c r="AU778" s="238" t="s">
        <v>87</v>
      </c>
      <c r="AY778" s="18" t="s">
        <v>149</v>
      </c>
      <c r="BE778" s="239">
        <f>IF(N778="základní",J778,0)</f>
        <v>0</v>
      </c>
      <c r="BF778" s="239">
        <f>IF(N778="snížená",J778,0)</f>
        <v>0</v>
      </c>
      <c r="BG778" s="239">
        <f>IF(N778="zákl. přenesená",J778,0)</f>
        <v>0</v>
      </c>
      <c r="BH778" s="239">
        <f>IF(N778="sníž. přenesená",J778,0)</f>
        <v>0</v>
      </c>
      <c r="BI778" s="239">
        <f>IF(N778="nulová",J778,0)</f>
        <v>0</v>
      </c>
      <c r="BJ778" s="18" t="s">
        <v>85</v>
      </c>
      <c r="BK778" s="239">
        <f>ROUND(I778*H778,2)</f>
        <v>0</v>
      </c>
      <c r="BL778" s="18" t="s">
        <v>148</v>
      </c>
      <c r="BM778" s="238" t="s">
        <v>1244</v>
      </c>
    </row>
    <row r="779" s="2" customFormat="1">
      <c r="A779" s="39"/>
      <c r="B779" s="40"/>
      <c r="C779" s="41"/>
      <c r="D779" s="240" t="s">
        <v>162</v>
      </c>
      <c r="E779" s="41"/>
      <c r="F779" s="241" t="s">
        <v>1245</v>
      </c>
      <c r="G779" s="41"/>
      <c r="H779" s="41"/>
      <c r="I779" s="242"/>
      <c r="J779" s="41"/>
      <c r="K779" s="41"/>
      <c r="L779" s="45"/>
      <c r="M779" s="243"/>
      <c r="N779" s="244"/>
      <c r="O779" s="92"/>
      <c r="P779" s="92"/>
      <c r="Q779" s="92"/>
      <c r="R779" s="92"/>
      <c r="S779" s="92"/>
      <c r="T779" s="93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T779" s="18" t="s">
        <v>162</v>
      </c>
      <c r="AU779" s="18" t="s">
        <v>87</v>
      </c>
    </row>
    <row r="780" s="14" customFormat="1">
      <c r="A780" s="14"/>
      <c r="B780" s="255"/>
      <c r="C780" s="256"/>
      <c r="D780" s="240" t="s">
        <v>163</v>
      </c>
      <c r="E780" s="257" t="s">
        <v>1</v>
      </c>
      <c r="F780" s="258" t="s">
        <v>1200</v>
      </c>
      <c r="G780" s="256"/>
      <c r="H780" s="259">
        <v>1.2929999999999999</v>
      </c>
      <c r="I780" s="260"/>
      <c r="J780" s="256"/>
      <c r="K780" s="256"/>
      <c r="L780" s="261"/>
      <c r="M780" s="262"/>
      <c r="N780" s="263"/>
      <c r="O780" s="263"/>
      <c r="P780" s="263"/>
      <c r="Q780" s="263"/>
      <c r="R780" s="263"/>
      <c r="S780" s="263"/>
      <c r="T780" s="264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65" t="s">
        <v>163</v>
      </c>
      <c r="AU780" s="265" t="s">
        <v>87</v>
      </c>
      <c r="AV780" s="14" t="s">
        <v>87</v>
      </c>
      <c r="AW780" s="14" t="s">
        <v>33</v>
      </c>
      <c r="AX780" s="14" t="s">
        <v>85</v>
      </c>
      <c r="AY780" s="265" t="s">
        <v>149</v>
      </c>
    </row>
    <row r="781" s="12" customFormat="1" ht="22.8" customHeight="1">
      <c r="A781" s="12"/>
      <c r="B781" s="211"/>
      <c r="C781" s="212"/>
      <c r="D781" s="213" t="s">
        <v>76</v>
      </c>
      <c r="E781" s="225" t="s">
        <v>1246</v>
      </c>
      <c r="F781" s="225" t="s">
        <v>1247</v>
      </c>
      <c r="G781" s="212"/>
      <c r="H781" s="212"/>
      <c r="I781" s="215"/>
      <c r="J781" s="226">
        <f>BK781</f>
        <v>0</v>
      </c>
      <c r="K781" s="212"/>
      <c r="L781" s="217"/>
      <c r="M781" s="218"/>
      <c r="N781" s="219"/>
      <c r="O781" s="219"/>
      <c r="P781" s="220">
        <f>SUM(P782:P799)</f>
        <v>0</v>
      </c>
      <c r="Q781" s="219"/>
      <c r="R781" s="220">
        <f>SUM(R782:R799)</f>
        <v>0</v>
      </c>
      <c r="S781" s="219"/>
      <c r="T781" s="221">
        <f>SUM(T782:T799)</f>
        <v>0</v>
      </c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R781" s="222" t="s">
        <v>85</v>
      </c>
      <c r="AT781" s="223" t="s">
        <v>76</v>
      </c>
      <c r="AU781" s="223" t="s">
        <v>85</v>
      </c>
      <c r="AY781" s="222" t="s">
        <v>149</v>
      </c>
      <c r="BK781" s="224">
        <f>SUM(BK782:BK799)</f>
        <v>0</v>
      </c>
    </row>
    <row r="782" s="2" customFormat="1" ht="21.75" customHeight="1">
      <c r="A782" s="39"/>
      <c r="B782" s="40"/>
      <c r="C782" s="227" t="s">
        <v>1248</v>
      </c>
      <c r="D782" s="227" t="s">
        <v>155</v>
      </c>
      <c r="E782" s="228" t="s">
        <v>1249</v>
      </c>
      <c r="F782" s="229" t="s">
        <v>1250</v>
      </c>
      <c r="G782" s="230" t="s">
        <v>534</v>
      </c>
      <c r="H782" s="231">
        <v>3102.1080000000002</v>
      </c>
      <c r="I782" s="232"/>
      <c r="J782" s="233">
        <f>ROUND(I782*H782,2)</f>
        <v>0</v>
      </c>
      <c r="K782" s="229" t="s">
        <v>159</v>
      </c>
      <c r="L782" s="45"/>
      <c r="M782" s="234" t="s">
        <v>1</v>
      </c>
      <c r="N782" s="235" t="s">
        <v>42</v>
      </c>
      <c r="O782" s="92"/>
      <c r="P782" s="236">
        <f>O782*H782</f>
        <v>0</v>
      </c>
      <c r="Q782" s="236">
        <v>0</v>
      </c>
      <c r="R782" s="236">
        <f>Q782*H782</f>
        <v>0</v>
      </c>
      <c r="S782" s="236">
        <v>0</v>
      </c>
      <c r="T782" s="237">
        <f>S782*H782</f>
        <v>0</v>
      </c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R782" s="238" t="s">
        <v>148</v>
      </c>
      <c r="AT782" s="238" t="s">
        <v>155</v>
      </c>
      <c r="AU782" s="238" t="s">
        <v>87</v>
      </c>
      <c r="AY782" s="18" t="s">
        <v>149</v>
      </c>
      <c r="BE782" s="239">
        <f>IF(N782="základní",J782,0)</f>
        <v>0</v>
      </c>
      <c r="BF782" s="239">
        <f>IF(N782="snížená",J782,0)</f>
        <v>0</v>
      </c>
      <c r="BG782" s="239">
        <f>IF(N782="zákl. přenesená",J782,0)</f>
        <v>0</v>
      </c>
      <c r="BH782" s="239">
        <f>IF(N782="sníž. přenesená",J782,0)</f>
        <v>0</v>
      </c>
      <c r="BI782" s="239">
        <f>IF(N782="nulová",J782,0)</f>
        <v>0</v>
      </c>
      <c r="BJ782" s="18" t="s">
        <v>85</v>
      </c>
      <c r="BK782" s="239">
        <f>ROUND(I782*H782,2)</f>
        <v>0</v>
      </c>
      <c r="BL782" s="18" t="s">
        <v>148</v>
      </c>
      <c r="BM782" s="238" t="s">
        <v>1251</v>
      </c>
    </row>
    <row r="783" s="2" customFormat="1">
      <c r="A783" s="39"/>
      <c r="B783" s="40"/>
      <c r="C783" s="41"/>
      <c r="D783" s="240" t="s">
        <v>162</v>
      </c>
      <c r="E783" s="41"/>
      <c r="F783" s="241" t="s">
        <v>1252</v>
      </c>
      <c r="G783" s="41"/>
      <c r="H783" s="41"/>
      <c r="I783" s="242"/>
      <c r="J783" s="41"/>
      <c r="K783" s="41"/>
      <c r="L783" s="45"/>
      <c r="M783" s="243"/>
      <c r="N783" s="244"/>
      <c r="O783" s="92"/>
      <c r="P783" s="92"/>
      <c r="Q783" s="92"/>
      <c r="R783" s="92"/>
      <c r="S783" s="92"/>
      <c r="T783" s="93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T783" s="18" t="s">
        <v>162</v>
      </c>
      <c r="AU783" s="18" t="s">
        <v>87</v>
      </c>
    </row>
    <row r="784" s="2" customFormat="1" ht="16.5" customHeight="1">
      <c r="A784" s="39"/>
      <c r="B784" s="40"/>
      <c r="C784" s="280" t="s">
        <v>1253</v>
      </c>
      <c r="D784" s="280" t="s">
        <v>553</v>
      </c>
      <c r="E784" s="281" t="s">
        <v>1254</v>
      </c>
      <c r="F784" s="282" t="s">
        <v>1255</v>
      </c>
      <c r="G784" s="283" t="s">
        <v>411</v>
      </c>
      <c r="H784" s="284">
        <v>137</v>
      </c>
      <c r="I784" s="285"/>
      <c r="J784" s="286">
        <f>ROUND(I784*H784,2)</f>
        <v>0</v>
      </c>
      <c r="K784" s="282" t="s">
        <v>1</v>
      </c>
      <c r="L784" s="287"/>
      <c r="M784" s="288" t="s">
        <v>1</v>
      </c>
      <c r="N784" s="289" t="s">
        <v>42</v>
      </c>
      <c r="O784" s="92"/>
      <c r="P784" s="236">
        <f>O784*H784</f>
        <v>0</v>
      </c>
      <c r="Q784" s="236">
        <v>0</v>
      </c>
      <c r="R784" s="236">
        <f>Q784*H784</f>
        <v>0</v>
      </c>
      <c r="S784" s="236">
        <v>0</v>
      </c>
      <c r="T784" s="237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38" t="s">
        <v>470</v>
      </c>
      <c r="AT784" s="238" t="s">
        <v>553</v>
      </c>
      <c r="AU784" s="238" t="s">
        <v>87</v>
      </c>
      <c r="AY784" s="18" t="s">
        <v>149</v>
      </c>
      <c r="BE784" s="239">
        <f>IF(N784="základní",J784,0)</f>
        <v>0</v>
      </c>
      <c r="BF784" s="239">
        <f>IF(N784="snížená",J784,0)</f>
        <v>0</v>
      </c>
      <c r="BG784" s="239">
        <f>IF(N784="zákl. přenesená",J784,0)</f>
        <v>0</v>
      </c>
      <c r="BH784" s="239">
        <f>IF(N784="sníž. přenesená",J784,0)</f>
        <v>0</v>
      </c>
      <c r="BI784" s="239">
        <f>IF(N784="nulová",J784,0)</f>
        <v>0</v>
      </c>
      <c r="BJ784" s="18" t="s">
        <v>85</v>
      </c>
      <c r="BK784" s="239">
        <f>ROUND(I784*H784,2)</f>
        <v>0</v>
      </c>
      <c r="BL784" s="18" t="s">
        <v>248</v>
      </c>
      <c r="BM784" s="238" t="s">
        <v>1256</v>
      </c>
    </row>
    <row r="785" s="2" customFormat="1">
      <c r="A785" s="39"/>
      <c r="B785" s="40"/>
      <c r="C785" s="41"/>
      <c r="D785" s="240" t="s">
        <v>162</v>
      </c>
      <c r="E785" s="41"/>
      <c r="F785" s="241" t="s">
        <v>1255</v>
      </c>
      <c r="G785" s="41"/>
      <c r="H785" s="41"/>
      <c r="I785" s="242"/>
      <c r="J785" s="41"/>
      <c r="K785" s="41"/>
      <c r="L785" s="45"/>
      <c r="M785" s="243"/>
      <c r="N785" s="244"/>
      <c r="O785" s="92"/>
      <c r="P785" s="92"/>
      <c r="Q785" s="92"/>
      <c r="R785" s="92"/>
      <c r="S785" s="92"/>
      <c r="T785" s="93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T785" s="18" t="s">
        <v>162</v>
      </c>
      <c r="AU785" s="18" t="s">
        <v>87</v>
      </c>
    </row>
    <row r="786" s="13" customFormat="1">
      <c r="A786" s="13"/>
      <c r="B786" s="245"/>
      <c r="C786" s="246"/>
      <c r="D786" s="240" t="s">
        <v>163</v>
      </c>
      <c r="E786" s="247" t="s">
        <v>1</v>
      </c>
      <c r="F786" s="248" t="s">
        <v>1257</v>
      </c>
      <c r="G786" s="246"/>
      <c r="H786" s="247" t="s">
        <v>1</v>
      </c>
      <c r="I786" s="249"/>
      <c r="J786" s="246"/>
      <c r="K786" s="246"/>
      <c r="L786" s="250"/>
      <c r="M786" s="251"/>
      <c r="N786" s="252"/>
      <c r="O786" s="252"/>
      <c r="P786" s="252"/>
      <c r="Q786" s="252"/>
      <c r="R786" s="252"/>
      <c r="S786" s="252"/>
      <c r="T786" s="25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54" t="s">
        <v>163</v>
      </c>
      <c r="AU786" s="254" t="s">
        <v>87</v>
      </c>
      <c r="AV786" s="13" t="s">
        <v>85</v>
      </c>
      <c r="AW786" s="13" t="s">
        <v>33</v>
      </c>
      <c r="AX786" s="13" t="s">
        <v>77</v>
      </c>
      <c r="AY786" s="254" t="s">
        <v>149</v>
      </c>
    </row>
    <row r="787" s="14" customFormat="1">
      <c r="A787" s="14"/>
      <c r="B787" s="255"/>
      <c r="C787" s="256"/>
      <c r="D787" s="240" t="s">
        <v>163</v>
      </c>
      <c r="E787" s="257" t="s">
        <v>1</v>
      </c>
      <c r="F787" s="258" t="s">
        <v>1258</v>
      </c>
      <c r="G787" s="256"/>
      <c r="H787" s="259">
        <v>54</v>
      </c>
      <c r="I787" s="260"/>
      <c r="J787" s="256"/>
      <c r="K787" s="256"/>
      <c r="L787" s="261"/>
      <c r="M787" s="262"/>
      <c r="N787" s="263"/>
      <c r="O787" s="263"/>
      <c r="P787" s="263"/>
      <c r="Q787" s="263"/>
      <c r="R787" s="263"/>
      <c r="S787" s="263"/>
      <c r="T787" s="264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65" t="s">
        <v>163</v>
      </c>
      <c r="AU787" s="265" t="s">
        <v>87</v>
      </c>
      <c r="AV787" s="14" t="s">
        <v>87</v>
      </c>
      <c r="AW787" s="14" t="s">
        <v>33</v>
      </c>
      <c r="AX787" s="14" t="s">
        <v>77</v>
      </c>
      <c r="AY787" s="265" t="s">
        <v>149</v>
      </c>
    </row>
    <row r="788" s="13" customFormat="1">
      <c r="A788" s="13"/>
      <c r="B788" s="245"/>
      <c r="C788" s="246"/>
      <c r="D788" s="240" t="s">
        <v>163</v>
      </c>
      <c r="E788" s="247" t="s">
        <v>1</v>
      </c>
      <c r="F788" s="248" t="s">
        <v>1259</v>
      </c>
      <c r="G788" s="246"/>
      <c r="H788" s="247" t="s">
        <v>1</v>
      </c>
      <c r="I788" s="249"/>
      <c r="J788" s="246"/>
      <c r="K788" s="246"/>
      <c r="L788" s="250"/>
      <c r="M788" s="251"/>
      <c r="N788" s="252"/>
      <c r="O788" s="252"/>
      <c r="P788" s="252"/>
      <c r="Q788" s="252"/>
      <c r="R788" s="252"/>
      <c r="S788" s="252"/>
      <c r="T788" s="25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54" t="s">
        <v>163</v>
      </c>
      <c r="AU788" s="254" t="s">
        <v>87</v>
      </c>
      <c r="AV788" s="13" t="s">
        <v>85</v>
      </c>
      <c r="AW788" s="13" t="s">
        <v>33</v>
      </c>
      <c r="AX788" s="13" t="s">
        <v>77</v>
      </c>
      <c r="AY788" s="254" t="s">
        <v>149</v>
      </c>
    </row>
    <row r="789" s="14" customFormat="1">
      <c r="A789" s="14"/>
      <c r="B789" s="255"/>
      <c r="C789" s="256"/>
      <c r="D789" s="240" t="s">
        <v>163</v>
      </c>
      <c r="E789" s="257" t="s">
        <v>1</v>
      </c>
      <c r="F789" s="258" t="s">
        <v>1260</v>
      </c>
      <c r="G789" s="256"/>
      <c r="H789" s="259">
        <v>83</v>
      </c>
      <c r="I789" s="260"/>
      <c r="J789" s="256"/>
      <c r="K789" s="256"/>
      <c r="L789" s="261"/>
      <c r="M789" s="262"/>
      <c r="N789" s="263"/>
      <c r="O789" s="263"/>
      <c r="P789" s="263"/>
      <c r="Q789" s="263"/>
      <c r="R789" s="263"/>
      <c r="S789" s="263"/>
      <c r="T789" s="264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65" t="s">
        <v>163</v>
      </c>
      <c r="AU789" s="265" t="s">
        <v>87</v>
      </c>
      <c r="AV789" s="14" t="s">
        <v>87</v>
      </c>
      <c r="AW789" s="14" t="s">
        <v>33</v>
      </c>
      <c r="AX789" s="14" t="s">
        <v>77</v>
      </c>
      <c r="AY789" s="265" t="s">
        <v>149</v>
      </c>
    </row>
    <row r="790" s="13" customFormat="1">
      <c r="A790" s="13"/>
      <c r="B790" s="245"/>
      <c r="C790" s="246"/>
      <c r="D790" s="240" t="s">
        <v>163</v>
      </c>
      <c r="E790" s="247" t="s">
        <v>1</v>
      </c>
      <c r="F790" s="248" t="s">
        <v>1261</v>
      </c>
      <c r="G790" s="246"/>
      <c r="H790" s="247" t="s">
        <v>1</v>
      </c>
      <c r="I790" s="249"/>
      <c r="J790" s="246"/>
      <c r="K790" s="246"/>
      <c r="L790" s="250"/>
      <c r="M790" s="251"/>
      <c r="N790" s="252"/>
      <c r="O790" s="252"/>
      <c r="P790" s="252"/>
      <c r="Q790" s="252"/>
      <c r="R790" s="252"/>
      <c r="S790" s="252"/>
      <c r="T790" s="25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54" t="s">
        <v>163</v>
      </c>
      <c r="AU790" s="254" t="s">
        <v>87</v>
      </c>
      <c r="AV790" s="13" t="s">
        <v>85</v>
      </c>
      <c r="AW790" s="13" t="s">
        <v>33</v>
      </c>
      <c r="AX790" s="13" t="s">
        <v>77</v>
      </c>
      <c r="AY790" s="254" t="s">
        <v>149</v>
      </c>
    </row>
    <row r="791" s="15" customFormat="1">
      <c r="A791" s="15"/>
      <c r="B791" s="269"/>
      <c r="C791" s="270"/>
      <c r="D791" s="240" t="s">
        <v>163</v>
      </c>
      <c r="E791" s="271" t="s">
        <v>1</v>
      </c>
      <c r="F791" s="272" t="s">
        <v>319</v>
      </c>
      <c r="G791" s="270"/>
      <c r="H791" s="273">
        <v>137</v>
      </c>
      <c r="I791" s="274"/>
      <c r="J791" s="270"/>
      <c r="K791" s="270"/>
      <c r="L791" s="275"/>
      <c r="M791" s="276"/>
      <c r="N791" s="277"/>
      <c r="O791" s="277"/>
      <c r="P791" s="277"/>
      <c r="Q791" s="277"/>
      <c r="R791" s="277"/>
      <c r="S791" s="277"/>
      <c r="T791" s="278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79" t="s">
        <v>163</v>
      </c>
      <c r="AU791" s="279" t="s">
        <v>87</v>
      </c>
      <c r="AV791" s="15" t="s">
        <v>148</v>
      </c>
      <c r="AW791" s="15" t="s">
        <v>33</v>
      </c>
      <c r="AX791" s="15" t="s">
        <v>85</v>
      </c>
      <c r="AY791" s="279" t="s">
        <v>149</v>
      </c>
    </row>
    <row r="792" s="2" customFormat="1" ht="16.5" customHeight="1">
      <c r="A792" s="39"/>
      <c r="B792" s="40"/>
      <c r="C792" s="280" t="s">
        <v>1262</v>
      </c>
      <c r="D792" s="280" t="s">
        <v>553</v>
      </c>
      <c r="E792" s="281" t="s">
        <v>1263</v>
      </c>
      <c r="F792" s="282" t="s">
        <v>1264</v>
      </c>
      <c r="G792" s="283" t="s">
        <v>411</v>
      </c>
      <c r="H792" s="284">
        <v>19</v>
      </c>
      <c r="I792" s="285"/>
      <c r="J792" s="286">
        <f>ROUND(I792*H792,2)</f>
        <v>0</v>
      </c>
      <c r="K792" s="282" t="s">
        <v>1</v>
      </c>
      <c r="L792" s="287"/>
      <c r="M792" s="288" t="s">
        <v>1</v>
      </c>
      <c r="N792" s="289" t="s">
        <v>42</v>
      </c>
      <c r="O792" s="92"/>
      <c r="P792" s="236">
        <f>O792*H792</f>
        <v>0</v>
      </c>
      <c r="Q792" s="236">
        <v>0</v>
      </c>
      <c r="R792" s="236">
        <f>Q792*H792</f>
        <v>0</v>
      </c>
      <c r="S792" s="236">
        <v>0</v>
      </c>
      <c r="T792" s="237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38" t="s">
        <v>470</v>
      </c>
      <c r="AT792" s="238" t="s">
        <v>553</v>
      </c>
      <c r="AU792" s="238" t="s">
        <v>87</v>
      </c>
      <c r="AY792" s="18" t="s">
        <v>149</v>
      </c>
      <c r="BE792" s="239">
        <f>IF(N792="základní",J792,0)</f>
        <v>0</v>
      </c>
      <c r="BF792" s="239">
        <f>IF(N792="snížená",J792,0)</f>
        <v>0</v>
      </c>
      <c r="BG792" s="239">
        <f>IF(N792="zákl. přenesená",J792,0)</f>
        <v>0</v>
      </c>
      <c r="BH792" s="239">
        <f>IF(N792="sníž. přenesená",J792,0)</f>
        <v>0</v>
      </c>
      <c r="BI792" s="239">
        <f>IF(N792="nulová",J792,0)</f>
        <v>0</v>
      </c>
      <c r="BJ792" s="18" t="s">
        <v>85</v>
      </c>
      <c r="BK792" s="239">
        <f>ROUND(I792*H792,2)</f>
        <v>0</v>
      </c>
      <c r="BL792" s="18" t="s">
        <v>248</v>
      </c>
      <c r="BM792" s="238" t="s">
        <v>1265</v>
      </c>
    </row>
    <row r="793" s="2" customFormat="1">
      <c r="A793" s="39"/>
      <c r="B793" s="40"/>
      <c r="C793" s="41"/>
      <c r="D793" s="240" t="s">
        <v>162</v>
      </c>
      <c r="E793" s="41"/>
      <c r="F793" s="241" t="s">
        <v>1264</v>
      </c>
      <c r="G793" s="41"/>
      <c r="H793" s="41"/>
      <c r="I793" s="242"/>
      <c r="J793" s="41"/>
      <c r="K793" s="41"/>
      <c r="L793" s="45"/>
      <c r="M793" s="243"/>
      <c r="N793" s="244"/>
      <c r="O793" s="92"/>
      <c r="P793" s="92"/>
      <c r="Q793" s="92"/>
      <c r="R793" s="92"/>
      <c r="S793" s="92"/>
      <c r="T793" s="93"/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T793" s="18" t="s">
        <v>162</v>
      </c>
      <c r="AU793" s="18" t="s">
        <v>87</v>
      </c>
    </row>
    <row r="794" s="13" customFormat="1">
      <c r="A794" s="13"/>
      <c r="B794" s="245"/>
      <c r="C794" s="246"/>
      <c r="D794" s="240" t="s">
        <v>163</v>
      </c>
      <c r="E794" s="247" t="s">
        <v>1</v>
      </c>
      <c r="F794" s="248" t="s">
        <v>1266</v>
      </c>
      <c r="G794" s="246"/>
      <c r="H794" s="247" t="s">
        <v>1</v>
      </c>
      <c r="I794" s="249"/>
      <c r="J794" s="246"/>
      <c r="K794" s="246"/>
      <c r="L794" s="250"/>
      <c r="M794" s="251"/>
      <c r="N794" s="252"/>
      <c r="O794" s="252"/>
      <c r="P794" s="252"/>
      <c r="Q794" s="252"/>
      <c r="R794" s="252"/>
      <c r="S794" s="252"/>
      <c r="T794" s="253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54" t="s">
        <v>163</v>
      </c>
      <c r="AU794" s="254" t="s">
        <v>87</v>
      </c>
      <c r="AV794" s="13" t="s">
        <v>85</v>
      </c>
      <c r="AW794" s="13" t="s">
        <v>33</v>
      </c>
      <c r="AX794" s="13" t="s">
        <v>77</v>
      </c>
      <c r="AY794" s="254" t="s">
        <v>149</v>
      </c>
    </row>
    <row r="795" s="14" customFormat="1">
      <c r="A795" s="14"/>
      <c r="B795" s="255"/>
      <c r="C795" s="256"/>
      <c r="D795" s="240" t="s">
        <v>163</v>
      </c>
      <c r="E795" s="257" t="s">
        <v>1</v>
      </c>
      <c r="F795" s="258" t="s">
        <v>1267</v>
      </c>
      <c r="G795" s="256"/>
      <c r="H795" s="259">
        <v>7</v>
      </c>
      <c r="I795" s="260"/>
      <c r="J795" s="256"/>
      <c r="K795" s="256"/>
      <c r="L795" s="261"/>
      <c r="M795" s="262"/>
      <c r="N795" s="263"/>
      <c r="O795" s="263"/>
      <c r="P795" s="263"/>
      <c r="Q795" s="263"/>
      <c r="R795" s="263"/>
      <c r="S795" s="263"/>
      <c r="T795" s="264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65" t="s">
        <v>163</v>
      </c>
      <c r="AU795" s="265" t="s">
        <v>87</v>
      </c>
      <c r="AV795" s="14" t="s">
        <v>87</v>
      </c>
      <c r="AW795" s="14" t="s">
        <v>33</v>
      </c>
      <c r="AX795" s="14" t="s">
        <v>77</v>
      </c>
      <c r="AY795" s="265" t="s">
        <v>149</v>
      </c>
    </row>
    <row r="796" s="13" customFormat="1">
      <c r="A796" s="13"/>
      <c r="B796" s="245"/>
      <c r="C796" s="246"/>
      <c r="D796" s="240" t="s">
        <v>163</v>
      </c>
      <c r="E796" s="247" t="s">
        <v>1</v>
      </c>
      <c r="F796" s="248" t="s">
        <v>1268</v>
      </c>
      <c r="G796" s="246"/>
      <c r="H796" s="247" t="s">
        <v>1</v>
      </c>
      <c r="I796" s="249"/>
      <c r="J796" s="246"/>
      <c r="K796" s="246"/>
      <c r="L796" s="250"/>
      <c r="M796" s="251"/>
      <c r="N796" s="252"/>
      <c r="O796" s="252"/>
      <c r="P796" s="252"/>
      <c r="Q796" s="252"/>
      <c r="R796" s="252"/>
      <c r="S796" s="252"/>
      <c r="T796" s="253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54" t="s">
        <v>163</v>
      </c>
      <c r="AU796" s="254" t="s">
        <v>87</v>
      </c>
      <c r="AV796" s="13" t="s">
        <v>85</v>
      </c>
      <c r="AW796" s="13" t="s">
        <v>33</v>
      </c>
      <c r="AX796" s="13" t="s">
        <v>77</v>
      </c>
      <c r="AY796" s="254" t="s">
        <v>149</v>
      </c>
    </row>
    <row r="797" s="14" customFormat="1">
      <c r="A797" s="14"/>
      <c r="B797" s="255"/>
      <c r="C797" s="256"/>
      <c r="D797" s="240" t="s">
        <v>163</v>
      </c>
      <c r="E797" s="257" t="s">
        <v>1</v>
      </c>
      <c r="F797" s="258" t="s">
        <v>1269</v>
      </c>
      <c r="G797" s="256"/>
      <c r="H797" s="259">
        <v>12</v>
      </c>
      <c r="I797" s="260"/>
      <c r="J797" s="256"/>
      <c r="K797" s="256"/>
      <c r="L797" s="261"/>
      <c r="M797" s="262"/>
      <c r="N797" s="263"/>
      <c r="O797" s="263"/>
      <c r="P797" s="263"/>
      <c r="Q797" s="263"/>
      <c r="R797" s="263"/>
      <c r="S797" s="263"/>
      <c r="T797" s="264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65" t="s">
        <v>163</v>
      </c>
      <c r="AU797" s="265" t="s">
        <v>87</v>
      </c>
      <c r="AV797" s="14" t="s">
        <v>87</v>
      </c>
      <c r="AW797" s="14" t="s">
        <v>33</v>
      </c>
      <c r="AX797" s="14" t="s">
        <v>77</v>
      </c>
      <c r="AY797" s="265" t="s">
        <v>149</v>
      </c>
    </row>
    <row r="798" s="13" customFormat="1">
      <c r="A798" s="13"/>
      <c r="B798" s="245"/>
      <c r="C798" s="246"/>
      <c r="D798" s="240" t="s">
        <v>163</v>
      </c>
      <c r="E798" s="247" t="s">
        <v>1</v>
      </c>
      <c r="F798" s="248" t="s">
        <v>1261</v>
      </c>
      <c r="G798" s="246"/>
      <c r="H798" s="247" t="s">
        <v>1</v>
      </c>
      <c r="I798" s="249"/>
      <c r="J798" s="246"/>
      <c r="K798" s="246"/>
      <c r="L798" s="250"/>
      <c r="M798" s="251"/>
      <c r="N798" s="252"/>
      <c r="O798" s="252"/>
      <c r="P798" s="252"/>
      <c r="Q798" s="252"/>
      <c r="R798" s="252"/>
      <c r="S798" s="252"/>
      <c r="T798" s="25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54" t="s">
        <v>163</v>
      </c>
      <c r="AU798" s="254" t="s">
        <v>87</v>
      </c>
      <c r="AV798" s="13" t="s">
        <v>85</v>
      </c>
      <c r="AW798" s="13" t="s">
        <v>33</v>
      </c>
      <c r="AX798" s="13" t="s">
        <v>77</v>
      </c>
      <c r="AY798" s="254" t="s">
        <v>149</v>
      </c>
    </row>
    <row r="799" s="15" customFormat="1">
      <c r="A799" s="15"/>
      <c r="B799" s="269"/>
      <c r="C799" s="270"/>
      <c r="D799" s="240" t="s">
        <v>163</v>
      </c>
      <c r="E799" s="271" t="s">
        <v>1</v>
      </c>
      <c r="F799" s="272" t="s">
        <v>319</v>
      </c>
      <c r="G799" s="270"/>
      <c r="H799" s="273">
        <v>19</v>
      </c>
      <c r="I799" s="274"/>
      <c r="J799" s="270"/>
      <c r="K799" s="270"/>
      <c r="L799" s="275"/>
      <c r="M799" s="276"/>
      <c r="N799" s="277"/>
      <c r="O799" s="277"/>
      <c r="P799" s="277"/>
      <c r="Q799" s="277"/>
      <c r="R799" s="277"/>
      <c r="S799" s="277"/>
      <c r="T799" s="278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79" t="s">
        <v>163</v>
      </c>
      <c r="AU799" s="279" t="s">
        <v>87</v>
      </c>
      <c r="AV799" s="15" t="s">
        <v>148</v>
      </c>
      <c r="AW799" s="15" t="s">
        <v>33</v>
      </c>
      <c r="AX799" s="15" t="s">
        <v>85</v>
      </c>
      <c r="AY799" s="279" t="s">
        <v>149</v>
      </c>
    </row>
    <row r="800" s="12" customFormat="1" ht="25.92" customHeight="1">
      <c r="A800" s="12"/>
      <c r="B800" s="211"/>
      <c r="C800" s="212"/>
      <c r="D800" s="213" t="s">
        <v>76</v>
      </c>
      <c r="E800" s="214" t="s">
        <v>553</v>
      </c>
      <c r="F800" s="214" t="s">
        <v>1270</v>
      </c>
      <c r="G800" s="212"/>
      <c r="H800" s="212"/>
      <c r="I800" s="215"/>
      <c r="J800" s="216">
        <f>BK800</f>
        <v>0</v>
      </c>
      <c r="K800" s="212"/>
      <c r="L800" s="217"/>
      <c r="M800" s="218"/>
      <c r="N800" s="219"/>
      <c r="O800" s="219"/>
      <c r="P800" s="220">
        <f>P801</f>
        <v>0</v>
      </c>
      <c r="Q800" s="219"/>
      <c r="R800" s="220">
        <f>R801</f>
        <v>0.00066</v>
      </c>
      <c r="S800" s="219"/>
      <c r="T800" s="221">
        <f>T801</f>
        <v>0</v>
      </c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R800" s="222" t="s">
        <v>171</v>
      </c>
      <c r="AT800" s="223" t="s">
        <v>76</v>
      </c>
      <c r="AU800" s="223" t="s">
        <v>77</v>
      </c>
      <c r="AY800" s="222" t="s">
        <v>149</v>
      </c>
      <c r="BK800" s="224">
        <f>BK801</f>
        <v>0</v>
      </c>
    </row>
    <row r="801" s="12" customFormat="1" ht="22.8" customHeight="1">
      <c r="A801" s="12"/>
      <c r="B801" s="211"/>
      <c r="C801" s="212"/>
      <c r="D801" s="213" t="s">
        <v>76</v>
      </c>
      <c r="E801" s="225" t="s">
        <v>1271</v>
      </c>
      <c r="F801" s="225" t="s">
        <v>1272</v>
      </c>
      <c r="G801" s="212"/>
      <c r="H801" s="212"/>
      <c r="I801" s="215"/>
      <c r="J801" s="226">
        <f>BK801</f>
        <v>0</v>
      </c>
      <c r="K801" s="212"/>
      <c r="L801" s="217"/>
      <c r="M801" s="218"/>
      <c r="N801" s="219"/>
      <c r="O801" s="219"/>
      <c r="P801" s="220">
        <f>SUM(P802:P805)</f>
        <v>0</v>
      </c>
      <c r="Q801" s="219"/>
      <c r="R801" s="220">
        <f>SUM(R802:R805)</f>
        <v>0.00066</v>
      </c>
      <c r="S801" s="219"/>
      <c r="T801" s="221">
        <f>SUM(T802:T805)</f>
        <v>0</v>
      </c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R801" s="222" t="s">
        <v>171</v>
      </c>
      <c r="AT801" s="223" t="s">
        <v>76</v>
      </c>
      <c r="AU801" s="223" t="s">
        <v>85</v>
      </c>
      <c r="AY801" s="222" t="s">
        <v>149</v>
      </c>
      <c r="BK801" s="224">
        <f>SUM(BK802:BK805)</f>
        <v>0</v>
      </c>
    </row>
    <row r="802" s="2" customFormat="1" ht="16.5" customHeight="1">
      <c r="A802" s="39"/>
      <c r="B802" s="40"/>
      <c r="C802" s="227" t="s">
        <v>1273</v>
      </c>
      <c r="D802" s="227" t="s">
        <v>155</v>
      </c>
      <c r="E802" s="228" t="s">
        <v>1274</v>
      </c>
      <c r="F802" s="229" t="s">
        <v>1275</v>
      </c>
      <c r="G802" s="230" t="s">
        <v>284</v>
      </c>
      <c r="H802" s="231">
        <v>1</v>
      </c>
      <c r="I802" s="232"/>
      <c r="J802" s="233">
        <f>ROUND(I802*H802,2)</f>
        <v>0</v>
      </c>
      <c r="K802" s="229" t="s">
        <v>159</v>
      </c>
      <c r="L802" s="45"/>
      <c r="M802" s="234" t="s">
        <v>1</v>
      </c>
      <c r="N802" s="235" t="s">
        <v>42</v>
      </c>
      <c r="O802" s="92"/>
      <c r="P802" s="236">
        <f>O802*H802</f>
        <v>0</v>
      </c>
      <c r="Q802" s="236">
        <v>0.00066</v>
      </c>
      <c r="R802" s="236">
        <f>Q802*H802</f>
        <v>0.00066</v>
      </c>
      <c r="S802" s="236">
        <v>0</v>
      </c>
      <c r="T802" s="237">
        <f>S802*H802</f>
        <v>0</v>
      </c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R802" s="238" t="s">
        <v>699</v>
      </c>
      <c r="AT802" s="238" t="s">
        <v>155</v>
      </c>
      <c r="AU802" s="238" t="s">
        <v>87</v>
      </c>
      <c r="AY802" s="18" t="s">
        <v>149</v>
      </c>
      <c r="BE802" s="239">
        <f>IF(N802="základní",J802,0)</f>
        <v>0</v>
      </c>
      <c r="BF802" s="239">
        <f>IF(N802="snížená",J802,0)</f>
        <v>0</v>
      </c>
      <c r="BG802" s="239">
        <f>IF(N802="zákl. přenesená",J802,0)</f>
        <v>0</v>
      </c>
      <c r="BH802" s="239">
        <f>IF(N802="sníž. přenesená",J802,0)</f>
        <v>0</v>
      </c>
      <c r="BI802" s="239">
        <f>IF(N802="nulová",J802,0)</f>
        <v>0</v>
      </c>
      <c r="BJ802" s="18" t="s">
        <v>85</v>
      </c>
      <c r="BK802" s="239">
        <f>ROUND(I802*H802,2)</f>
        <v>0</v>
      </c>
      <c r="BL802" s="18" t="s">
        <v>699</v>
      </c>
      <c r="BM802" s="238" t="s">
        <v>1276</v>
      </c>
    </row>
    <row r="803" s="2" customFormat="1">
      <c r="A803" s="39"/>
      <c r="B803" s="40"/>
      <c r="C803" s="41"/>
      <c r="D803" s="240" t="s">
        <v>162</v>
      </c>
      <c r="E803" s="41"/>
      <c r="F803" s="241" t="s">
        <v>1277</v>
      </c>
      <c r="G803" s="41"/>
      <c r="H803" s="41"/>
      <c r="I803" s="242"/>
      <c r="J803" s="41"/>
      <c r="K803" s="41"/>
      <c r="L803" s="45"/>
      <c r="M803" s="243"/>
      <c r="N803" s="244"/>
      <c r="O803" s="92"/>
      <c r="P803" s="92"/>
      <c r="Q803" s="92"/>
      <c r="R803" s="92"/>
      <c r="S803" s="92"/>
      <c r="T803" s="93"/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T803" s="18" t="s">
        <v>162</v>
      </c>
      <c r="AU803" s="18" t="s">
        <v>87</v>
      </c>
    </row>
    <row r="804" s="14" customFormat="1">
      <c r="A804" s="14"/>
      <c r="B804" s="255"/>
      <c r="C804" s="256"/>
      <c r="D804" s="240" t="s">
        <v>163</v>
      </c>
      <c r="E804" s="257" t="s">
        <v>1</v>
      </c>
      <c r="F804" s="258" t="s">
        <v>1278</v>
      </c>
      <c r="G804" s="256"/>
      <c r="H804" s="259">
        <v>1</v>
      </c>
      <c r="I804" s="260"/>
      <c r="J804" s="256"/>
      <c r="K804" s="256"/>
      <c r="L804" s="261"/>
      <c r="M804" s="262"/>
      <c r="N804" s="263"/>
      <c r="O804" s="263"/>
      <c r="P804" s="263"/>
      <c r="Q804" s="263"/>
      <c r="R804" s="263"/>
      <c r="S804" s="263"/>
      <c r="T804" s="264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65" t="s">
        <v>163</v>
      </c>
      <c r="AU804" s="265" t="s">
        <v>87</v>
      </c>
      <c r="AV804" s="14" t="s">
        <v>87</v>
      </c>
      <c r="AW804" s="14" t="s">
        <v>33</v>
      </c>
      <c r="AX804" s="14" t="s">
        <v>85</v>
      </c>
      <c r="AY804" s="265" t="s">
        <v>149</v>
      </c>
    </row>
    <row r="805" s="13" customFormat="1">
      <c r="A805" s="13"/>
      <c r="B805" s="245"/>
      <c r="C805" s="246"/>
      <c r="D805" s="240" t="s">
        <v>163</v>
      </c>
      <c r="E805" s="247" t="s">
        <v>1</v>
      </c>
      <c r="F805" s="248" t="s">
        <v>1279</v>
      </c>
      <c r="G805" s="246"/>
      <c r="H805" s="247" t="s">
        <v>1</v>
      </c>
      <c r="I805" s="249"/>
      <c r="J805" s="246"/>
      <c r="K805" s="246"/>
      <c r="L805" s="250"/>
      <c r="M805" s="301"/>
      <c r="N805" s="302"/>
      <c r="O805" s="302"/>
      <c r="P805" s="302"/>
      <c r="Q805" s="302"/>
      <c r="R805" s="302"/>
      <c r="S805" s="302"/>
      <c r="T805" s="30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54" t="s">
        <v>163</v>
      </c>
      <c r="AU805" s="254" t="s">
        <v>87</v>
      </c>
      <c r="AV805" s="13" t="s">
        <v>85</v>
      </c>
      <c r="AW805" s="13" t="s">
        <v>33</v>
      </c>
      <c r="AX805" s="13" t="s">
        <v>77</v>
      </c>
      <c r="AY805" s="254" t="s">
        <v>149</v>
      </c>
    </row>
    <row r="806" s="2" customFormat="1" ht="6.96" customHeight="1">
      <c r="A806" s="39"/>
      <c r="B806" s="67"/>
      <c r="C806" s="68"/>
      <c r="D806" s="68"/>
      <c r="E806" s="68"/>
      <c r="F806" s="68"/>
      <c r="G806" s="68"/>
      <c r="H806" s="68"/>
      <c r="I806" s="68"/>
      <c r="J806" s="68"/>
      <c r="K806" s="68"/>
      <c r="L806" s="45"/>
      <c r="M806" s="39"/>
      <c r="O806" s="39"/>
      <c r="P806" s="39"/>
      <c r="Q806" s="39"/>
      <c r="R806" s="39"/>
      <c r="S806" s="39"/>
      <c r="T806" s="39"/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</row>
  </sheetData>
  <sheetProtection sheet="1" autoFilter="0" formatColumns="0" formatRows="0" objects="1" scenarios="1" spinCount="100000" saltValue="ylTgHLM9x0CMGc5+v4Tb4J5jSk92eYKfcaV0Q/NEsDbyvOcYQwvGscHfTEs5jimH1VnxyRKR2AKYjPyiMGhaRA==" hashValue="h3TolWNZE1DaGS4e/Yo1C71qWoTWLndtkmlD1hMxSL0COZXcZC+atKUyTSThvNmE0M5zu9Vu0O48DwgXBBQ2xg==" algorithmName="SHA-512" password="CC35"/>
  <autoFilter ref="C128:K805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MK ul. Sídliště v úseku od silnice III/15512 po REPROGEN v Třeboni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1280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95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17. 7. 2025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ROUND((SUM(BE122:BE415)),  2)</f>
        <v>0</v>
      </c>
      <c r="G33" s="39"/>
      <c r="H33" s="39"/>
      <c r="I33" s="165">
        <v>0.20999999999999999</v>
      </c>
      <c r="J33" s="164">
        <f>ROUND(((SUM(BE122:BE415))*I33),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ROUND((SUM(BF122:BF415)),  2)</f>
        <v>0</v>
      </c>
      <c r="G34" s="39"/>
      <c r="H34" s="39"/>
      <c r="I34" s="165">
        <v>0.14999999999999999</v>
      </c>
      <c r="J34" s="164">
        <f>ROUND(((SUM(BF122:BF415))*I34),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ROUND((SUM(BG122:BG415)),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ROUND((SUM(BH122:BH415)),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ROUND((SUM(BI122:BI415)),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MK ul. Sídliště v úseku od silnice III/15512 po REPROGEN v Třeboni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301 - Vodovod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17. 7. 2025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122</v>
      </c>
      <c r="D94" s="186"/>
      <c r="E94" s="186"/>
      <c r="F94" s="186"/>
      <c r="G94" s="186"/>
      <c r="H94" s="186"/>
      <c r="I94" s="186"/>
      <c r="J94" s="187" t="s">
        <v>123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124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125</v>
      </c>
    </row>
    <row r="97" s="9" customFormat="1" ht="24.96" customHeight="1">
      <c r="A97" s="9"/>
      <c r="B97" s="189"/>
      <c r="C97" s="190"/>
      <c r="D97" s="191" t="s">
        <v>260</v>
      </c>
      <c r="E97" s="192"/>
      <c r="F97" s="192"/>
      <c r="G97" s="192"/>
      <c r="H97" s="192"/>
      <c r="I97" s="192"/>
      <c r="J97" s="193">
        <f>J123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261</v>
      </c>
      <c r="E98" s="197"/>
      <c r="F98" s="197"/>
      <c r="G98" s="197"/>
      <c r="H98" s="197"/>
      <c r="I98" s="197"/>
      <c r="J98" s="198">
        <f>J124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264</v>
      </c>
      <c r="E99" s="197"/>
      <c r="F99" s="197"/>
      <c r="G99" s="197"/>
      <c r="H99" s="197"/>
      <c r="I99" s="197"/>
      <c r="J99" s="198">
        <f>J204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267</v>
      </c>
      <c r="E100" s="197"/>
      <c r="F100" s="197"/>
      <c r="G100" s="197"/>
      <c r="H100" s="197"/>
      <c r="I100" s="197"/>
      <c r="J100" s="198">
        <f>J223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269</v>
      </c>
      <c r="E101" s="197"/>
      <c r="F101" s="197"/>
      <c r="G101" s="197"/>
      <c r="H101" s="197"/>
      <c r="I101" s="197"/>
      <c r="J101" s="198">
        <f>J400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270</v>
      </c>
      <c r="E102" s="197"/>
      <c r="F102" s="197"/>
      <c r="G102" s="197"/>
      <c r="H102" s="197"/>
      <c r="I102" s="197"/>
      <c r="J102" s="198">
        <f>J413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84" t="str">
        <f>E7</f>
        <v>Stavební úpravy MK ul. Sídliště v úseku od silnice III/15512 po REPROGEN v Třeboni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119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301 - Vodovod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Třeboň</v>
      </c>
      <c r="G116" s="41"/>
      <c r="H116" s="41"/>
      <c r="I116" s="33" t="s">
        <v>22</v>
      </c>
      <c r="J116" s="80" t="str">
        <f>IF(J12="","",J12)</f>
        <v>17. 7. 2025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Město Třeboň</v>
      </c>
      <c r="G118" s="41"/>
      <c r="H118" s="41"/>
      <c r="I118" s="33" t="s">
        <v>30</v>
      </c>
      <c r="J118" s="37" t="str">
        <f>E21</f>
        <v>WAY project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34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0"/>
      <c r="B121" s="201"/>
      <c r="C121" s="202" t="s">
        <v>134</v>
      </c>
      <c r="D121" s="203" t="s">
        <v>62</v>
      </c>
      <c r="E121" s="203" t="s">
        <v>58</v>
      </c>
      <c r="F121" s="203" t="s">
        <v>59</v>
      </c>
      <c r="G121" s="203" t="s">
        <v>135</v>
      </c>
      <c r="H121" s="203" t="s">
        <v>136</v>
      </c>
      <c r="I121" s="203" t="s">
        <v>137</v>
      </c>
      <c r="J121" s="203" t="s">
        <v>123</v>
      </c>
      <c r="K121" s="204" t="s">
        <v>138</v>
      </c>
      <c r="L121" s="205"/>
      <c r="M121" s="101" t="s">
        <v>1</v>
      </c>
      <c r="N121" s="102" t="s">
        <v>41</v>
      </c>
      <c r="O121" s="102" t="s">
        <v>139</v>
      </c>
      <c r="P121" s="102" t="s">
        <v>140</v>
      </c>
      <c r="Q121" s="102" t="s">
        <v>141</v>
      </c>
      <c r="R121" s="102" t="s">
        <v>142</v>
      </c>
      <c r="S121" s="102" t="s">
        <v>143</v>
      </c>
      <c r="T121" s="103" t="s">
        <v>144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9"/>
      <c r="B122" s="40"/>
      <c r="C122" s="108" t="s">
        <v>145</v>
      </c>
      <c r="D122" s="41"/>
      <c r="E122" s="41"/>
      <c r="F122" s="41"/>
      <c r="G122" s="41"/>
      <c r="H122" s="41"/>
      <c r="I122" s="41"/>
      <c r="J122" s="206">
        <f>BK122</f>
        <v>0</v>
      </c>
      <c r="K122" s="41"/>
      <c r="L122" s="45"/>
      <c r="M122" s="104"/>
      <c r="N122" s="207"/>
      <c r="O122" s="105"/>
      <c r="P122" s="208">
        <f>P123</f>
        <v>0</v>
      </c>
      <c r="Q122" s="105"/>
      <c r="R122" s="208">
        <f>R123</f>
        <v>318.41846505999996</v>
      </c>
      <c r="S122" s="105"/>
      <c r="T122" s="209">
        <f>T123</f>
        <v>0.078799999999999995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76</v>
      </c>
      <c r="AU122" s="18" t="s">
        <v>125</v>
      </c>
      <c r="BK122" s="210">
        <f>BK123</f>
        <v>0</v>
      </c>
    </row>
    <row r="123" s="12" customFormat="1" ht="25.92" customHeight="1">
      <c r="A123" s="12"/>
      <c r="B123" s="211"/>
      <c r="C123" s="212"/>
      <c r="D123" s="213" t="s">
        <v>76</v>
      </c>
      <c r="E123" s="214" t="s">
        <v>273</v>
      </c>
      <c r="F123" s="214" t="s">
        <v>274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P124+P204+P223+P400+P413</f>
        <v>0</v>
      </c>
      <c r="Q123" s="219"/>
      <c r="R123" s="220">
        <f>R124+R204+R223+R400+R413</f>
        <v>318.41846505999996</v>
      </c>
      <c r="S123" s="219"/>
      <c r="T123" s="221">
        <f>T124+T204+T223+T400+T413</f>
        <v>0.078799999999999995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85</v>
      </c>
      <c r="AT123" s="223" t="s">
        <v>76</v>
      </c>
      <c r="AU123" s="223" t="s">
        <v>77</v>
      </c>
      <c r="AY123" s="222" t="s">
        <v>149</v>
      </c>
      <c r="BK123" s="224">
        <f>BK124+BK204+BK223+BK400+BK413</f>
        <v>0</v>
      </c>
    </row>
    <row r="124" s="12" customFormat="1" ht="22.8" customHeight="1">
      <c r="A124" s="12"/>
      <c r="B124" s="211"/>
      <c r="C124" s="212"/>
      <c r="D124" s="213" t="s">
        <v>76</v>
      </c>
      <c r="E124" s="225" t="s">
        <v>85</v>
      </c>
      <c r="F124" s="225" t="s">
        <v>275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SUM(P125:P203)</f>
        <v>0</v>
      </c>
      <c r="Q124" s="219"/>
      <c r="R124" s="220">
        <f>SUM(R125:R203)</f>
        <v>311.11760429999998</v>
      </c>
      <c r="S124" s="219"/>
      <c r="T124" s="221">
        <f>SUM(T125:T203)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85</v>
      </c>
      <c r="AT124" s="223" t="s">
        <v>76</v>
      </c>
      <c r="AU124" s="223" t="s">
        <v>85</v>
      </c>
      <c r="AY124" s="222" t="s">
        <v>149</v>
      </c>
      <c r="BK124" s="224">
        <f>SUM(BK125:BK203)</f>
        <v>0</v>
      </c>
    </row>
    <row r="125" s="2" customFormat="1" ht="16.5" customHeight="1">
      <c r="A125" s="39"/>
      <c r="B125" s="40"/>
      <c r="C125" s="227" t="s">
        <v>85</v>
      </c>
      <c r="D125" s="227" t="s">
        <v>155</v>
      </c>
      <c r="E125" s="228" t="s">
        <v>1281</v>
      </c>
      <c r="F125" s="229" t="s">
        <v>1282</v>
      </c>
      <c r="G125" s="230" t="s">
        <v>1283</v>
      </c>
      <c r="H125" s="231">
        <v>160</v>
      </c>
      <c r="I125" s="232"/>
      <c r="J125" s="233">
        <f>ROUND(I125*H125,2)</f>
        <v>0</v>
      </c>
      <c r="K125" s="229" t="s">
        <v>159</v>
      </c>
      <c r="L125" s="45"/>
      <c r="M125" s="234" t="s">
        <v>1</v>
      </c>
      <c r="N125" s="235" t="s">
        <v>42</v>
      </c>
      <c r="O125" s="92"/>
      <c r="P125" s="236">
        <f>O125*H125</f>
        <v>0</v>
      </c>
      <c r="Q125" s="236">
        <v>4.0000000000000003E-05</v>
      </c>
      <c r="R125" s="236">
        <f>Q125*H125</f>
        <v>0.0064000000000000003</v>
      </c>
      <c r="S125" s="236">
        <v>0</v>
      </c>
      <c r="T125" s="23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8" t="s">
        <v>148</v>
      </c>
      <c r="AT125" s="238" t="s">
        <v>155</v>
      </c>
      <c r="AU125" s="238" t="s">
        <v>87</v>
      </c>
      <c r="AY125" s="18" t="s">
        <v>149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8" t="s">
        <v>85</v>
      </c>
      <c r="BK125" s="239">
        <f>ROUND(I125*H125,2)</f>
        <v>0</v>
      </c>
      <c r="BL125" s="18" t="s">
        <v>148</v>
      </c>
      <c r="BM125" s="238" t="s">
        <v>1284</v>
      </c>
    </row>
    <row r="126" s="2" customFormat="1">
      <c r="A126" s="39"/>
      <c r="B126" s="40"/>
      <c r="C126" s="41"/>
      <c r="D126" s="240" t="s">
        <v>162</v>
      </c>
      <c r="E126" s="41"/>
      <c r="F126" s="241" t="s">
        <v>1285</v>
      </c>
      <c r="G126" s="41"/>
      <c r="H126" s="41"/>
      <c r="I126" s="242"/>
      <c r="J126" s="41"/>
      <c r="K126" s="41"/>
      <c r="L126" s="45"/>
      <c r="M126" s="243"/>
      <c r="N126" s="244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162</v>
      </c>
      <c r="AU126" s="18" t="s">
        <v>87</v>
      </c>
    </row>
    <row r="127" s="13" customFormat="1">
      <c r="A127" s="13"/>
      <c r="B127" s="245"/>
      <c r="C127" s="246"/>
      <c r="D127" s="240" t="s">
        <v>163</v>
      </c>
      <c r="E127" s="247" t="s">
        <v>1</v>
      </c>
      <c r="F127" s="248" t="s">
        <v>1286</v>
      </c>
      <c r="G127" s="246"/>
      <c r="H127" s="247" t="s">
        <v>1</v>
      </c>
      <c r="I127" s="249"/>
      <c r="J127" s="246"/>
      <c r="K127" s="246"/>
      <c r="L127" s="250"/>
      <c r="M127" s="251"/>
      <c r="N127" s="252"/>
      <c r="O127" s="252"/>
      <c r="P127" s="252"/>
      <c r="Q127" s="252"/>
      <c r="R127" s="252"/>
      <c r="S127" s="252"/>
      <c r="T127" s="25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4" t="s">
        <v>163</v>
      </c>
      <c r="AU127" s="254" t="s">
        <v>87</v>
      </c>
      <c r="AV127" s="13" t="s">
        <v>85</v>
      </c>
      <c r="AW127" s="13" t="s">
        <v>33</v>
      </c>
      <c r="AX127" s="13" t="s">
        <v>77</v>
      </c>
      <c r="AY127" s="254" t="s">
        <v>149</v>
      </c>
    </row>
    <row r="128" s="14" customFormat="1">
      <c r="A128" s="14"/>
      <c r="B128" s="255"/>
      <c r="C128" s="256"/>
      <c r="D128" s="240" t="s">
        <v>163</v>
      </c>
      <c r="E128" s="257" t="s">
        <v>1</v>
      </c>
      <c r="F128" s="258" t="s">
        <v>1287</v>
      </c>
      <c r="G128" s="256"/>
      <c r="H128" s="259">
        <v>160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5" t="s">
        <v>163</v>
      </c>
      <c r="AU128" s="265" t="s">
        <v>87</v>
      </c>
      <c r="AV128" s="14" t="s">
        <v>87</v>
      </c>
      <c r="AW128" s="14" t="s">
        <v>33</v>
      </c>
      <c r="AX128" s="14" t="s">
        <v>85</v>
      </c>
      <c r="AY128" s="265" t="s">
        <v>149</v>
      </c>
    </row>
    <row r="129" s="2" customFormat="1" ht="21.75" customHeight="1">
      <c r="A129" s="39"/>
      <c r="B129" s="40"/>
      <c r="C129" s="227" t="s">
        <v>87</v>
      </c>
      <c r="D129" s="227" t="s">
        <v>155</v>
      </c>
      <c r="E129" s="228" t="s">
        <v>1288</v>
      </c>
      <c r="F129" s="229" t="s">
        <v>1289</v>
      </c>
      <c r="G129" s="230" t="s">
        <v>425</v>
      </c>
      <c r="H129" s="231">
        <v>586.44000000000005</v>
      </c>
      <c r="I129" s="232"/>
      <c r="J129" s="233">
        <f>ROUND(I129*H129,2)</f>
        <v>0</v>
      </c>
      <c r="K129" s="229" t="s">
        <v>159</v>
      </c>
      <c r="L129" s="45"/>
      <c r="M129" s="234" t="s">
        <v>1</v>
      </c>
      <c r="N129" s="235" t="s">
        <v>42</v>
      </c>
      <c r="O129" s="92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148</v>
      </c>
      <c r="AT129" s="238" t="s">
        <v>155</v>
      </c>
      <c r="AU129" s="238" t="s">
        <v>87</v>
      </c>
      <c r="AY129" s="18" t="s">
        <v>149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85</v>
      </c>
      <c r="BK129" s="239">
        <f>ROUND(I129*H129,2)</f>
        <v>0</v>
      </c>
      <c r="BL129" s="18" t="s">
        <v>148</v>
      </c>
      <c r="BM129" s="238" t="s">
        <v>1290</v>
      </c>
    </row>
    <row r="130" s="2" customFormat="1">
      <c r="A130" s="39"/>
      <c r="B130" s="40"/>
      <c r="C130" s="41"/>
      <c r="D130" s="240" t="s">
        <v>162</v>
      </c>
      <c r="E130" s="41"/>
      <c r="F130" s="241" t="s">
        <v>1291</v>
      </c>
      <c r="G130" s="41"/>
      <c r="H130" s="41"/>
      <c r="I130" s="242"/>
      <c r="J130" s="41"/>
      <c r="K130" s="41"/>
      <c r="L130" s="45"/>
      <c r="M130" s="243"/>
      <c r="N130" s="244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162</v>
      </c>
      <c r="AU130" s="18" t="s">
        <v>87</v>
      </c>
    </row>
    <row r="131" s="14" customFormat="1">
      <c r="A131" s="14"/>
      <c r="B131" s="255"/>
      <c r="C131" s="256"/>
      <c r="D131" s="240" t="s">
        <v>163</v>
      </c>
      <c r="E131" s="257" t="s">
        <v>1</v>
      </c>
      <c r="F131" s="258" t="s">
        <v>1292</v>
      </c>
      <c r="G131" s="256"/>
      <c r="H131" s="259">
        <v>560.15999999999997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5" t="s">
        <v>163</v>
      </c>
      <c r="AU131" s="265" t="s">
        <v>87</v>
      </c>
      <c r="AV131" s="14" t="s">
        <v>87</v>
      </c>
      <c r="AW131" s="14" t="s">
        <v>33</v>
      </c>
      <c r="AX131" s="14" t="s">
        <v>77</v>
      </c>
      <c r="AY131" s="265" t="s">
        <v>149</v>
      </c>
    </row>
    <row r="132" s="14" customFormat="1">
      <c r="A132" s="14"/>
      <c r="B132" s="255"/>
      <c r="C132" s="256"/>
      <c r="D132" s="240" t="s">
        <v>163</v>
      </c>
      <c r="E132" s="257" t="s">
        <v>1</v>
      </c>
      <c r="F132" s="258" t="s">
        <v>1293</v>
      </c>
      <c r="G132" s="256"/>
      <c r="H132" s="259">
        <v>26.280000000000001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5" t="s">
        <v>163</v>
      </c>
      <c r="AU132" s="265" t="s">
        <v>87</v>
      </c>
      <c r="AV132" s="14" t="s">
        <v>87</v>
      </c>
      <c r="AW132" s="14" t="s">
        <v>33</v>
      </c>
      <c r="AX132" s="14" t="s">
        <v>77</v>
      </c>
      <c r="AY132" s="265" t="s">
        <v>149</v>
      </c>
    </row>
    <row r="133" s="15" customFormat="1">
      <c r="A133" s="15"/>
      <c r="B133" s="269"/>
      <c r="C133" s="270"/>
      <c r="D133" s="240" t="s">
        <v>163</v>
      </c>
      <c r="E133" s="271" t="s">
        <v>1</v>
      </c>
      <c r="F133" s="272" t="s">
        <v>319</v>
      </c>
      <c r="G133" s="270"/>
      <c r="H133" s="273">
        <v>586.44000000000005</v>
      </c>
      <c r="I133" s="274"/>
      <c r="J133" s="270"/>
      <c r="K133" s="270"/>
      <c r="L133" s="275"/>
      <c r="M133" s="276"/>
      <c r="N133" s="277"/>
      <c r="O133" s="277"/>
      <c r="P133" s="277"/>
      <c r="Q133" s="277"/>
      <c r="R133" s="277"/>
      <c r="S133" s="277"/>
      <c r="T133" s="278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9" t="s">
        <v>163</v>
      </c>
      <c r="AU133" s="279" t="s">
        <v>87</v>
      </c>
      <c r="AV133" s="15" t="s">
        <v>148</v>
      </c>
      <c r="AW133" s="15" t="s">
        <v>33</v>
      </c>
      <c r="AX133" s="15" t="s">
        <v>85</v>
      </c>
      <c r="AY133" s="279" t="s">
        <v>149</v>
      </c>
    </row>
    <row r="134" s="13" customFormat="1">
      <c r="A134" s="13"/>
      <c r="B134" s="245"/>
      <c r="C134" s="246"/>
      <c r="D134" s="240" t="s">
        <v>163</v>
      </c>
      <c r="E134" s="247" t="s">
        <v>1</v>
      </c>
      <c r="F134" s="248" t="s">
        <v>1294</v>
      </c>
      <c r="G134" s="246"/>
      <c r="H134" s="247" t="s">
        <v>1</v>
      </c>
      <c r="I134" s="249"/>
      <c r="J134" s="246"/>
      <c r="K134" s="246"/>
      <c r="L134" s="250"/>
      <c r="M134" s="251"/>
      <c r="N134" s="252"/>
      <c r="O134" s="252"/>
      <c r="P134" s="252"/>
      <c r="Q134" s="252"/>
      <c r="R134" s="252"/>
      <c r="S134" s="252"/>
      <c r="T134" s="25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4" t="s">
        <v>163</v>
      </c>
      <c r="AU134" s="254" t="s">
        <v>87</v>
      </c>
      <c r="AV134" s="13" t="s">
        <v>85</v>
      </c>
      <c r="AW134" s="13" t="s">
        <v>33</v>
      </c>
      <c r="AX134" s="13" t="s">
        <v>77</v>
      </c>
      <c r="AY134" s="254" t="s">
        <v>149</v>
      </c>
    </row>
    <row r="135" s="13" customFormat="1">
      <c r="A135" s="13"/>
      <c r="B135" s="245"/>
      <c r="C135" s="246"/>
      <c r="D135" s="240" t="s">
        <v>163</v>
      </c>
      <c r="E135" s="247" t="s">
        <v>1</v>
      </c>
      <c r="F135" s="248" t="s">
        <v>1295</v>
      </c>
      <c r="G135" s="246"/>
      <c r="H135" s="247" t="s">
        <v>1</v>
      </c>
      <c r="I135" s="249"/>
      <c r="J135" s="246"/>
      <c r="K135" s="246"/>
      <c r="L135" s="250"/>
      <c r="M135" s="251"/>
      <c r="N135" s="252"/>
      <c r="O135" s="252"/>
      <c r="P135" s="252"/>
      <c r="Q135" s="252"/>
      <c r="R135" s="252"/>
      <c r="S135" s="252"/>
      <c r="T135" s="25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163</v>
      </c>
      <c r="AU135" s="254" t="s">
        <v>87</v>
      </c>
      <c r="AV135" s="13" t="s">
        <v>85</v>
      </c>
      <c r="AW135" s="13" t="s">
        <v>33</v>
      </c>
      <c r="AX135" s="13" t="s">
        <v>77</v>
      </c>
      <c r="AY135" s="254" t="s">
        <v>149</v>
      </c>
    </row>
    <row r="136" s="13" customFormat="1">
      <c r="A136" s="13"/>
      <c r="B136" s="245"/>
      <c r="C136" s="246"/>
      <c r="D136" s="240" t="s">
        <v>163</v>
      </c>
      <c r="E136" s="247" t="s">
        <v>1</v>
      </c>
      <c r="F136" s="248" t="s">
        <v>1296</v>
      </c>
      <c r="G136" s="246"/>
      <c r="H136" s="247" t="s">
        <v>1</v>
      </c>
      <c r="I136" s="249"/>
      <c r="J136" s="246"/>
      <c r="K136" s="246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163</v>
      </c>
      <c r="AU136" s="254" t="s">
        <v>87</v>
      </c>
      <c r="AV136" s="13" t="s">
        <v>85</v>
      </c>
      <c r="AW136" s="13" t="s">
        <v>33</v>
      </c>
      <c r="AX136" s="13" t="s">
        <v>77</v>
      </c>
      <c r="AY136" s="254" t="s">
        <v>149</v>
      </c>
    </row>
    <row r="137" s="2" customFormat="1" ht="16.5" customHeight="1">
      <c r="A137" s="39"/>
      <c r="B137" s="40"/>
      <c r="C137" s="227" t="s">
        <v>171</v>
      </c>
      <c r="D137" s="227" t="s">
        <v>155</v>
      </c>
      <c r="E137" s="228" t="s">
        <v>452</v>
      </c>
      <c r="F137" s="229" t="s">
        <v>453</v>
      </c>
      <c r="G137" s="230" t="s">
        <v>425</v>
      </c>
      <c r="H137" s="231">
        <v>6.4000000000000004</v>
      </c>
      <c r="I137" s="232"/>
      <c r="J137" s="233">
        <f>ROUND(I137*H137,2)</f>
        <v>0</v>
      </c>
      <c r="K137" s="229" t="s">
        <v>159</v>
      </c>
      <c r="L137" s="45"/>
      <c r="M137" s="234" t="s">
        <v>1</v>
      </c>
      <c r="N137" s="235" t="s">
        <v>42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148</v>
      </c>
      <c r="AT137" s="238" t="s">
        <v>155</v>
      </c>
      <c r="AU137" s="238" t="s">
        <v>87</v>
      </c>
      <c r="AY137" s="18" t="s">
        <v>149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148</v>
      </c>
      <c r="BM137" s="238" t="s">
        <v>1297</v>
      </c>
    </row>
    <row r="138" s="2" customFormat="1">
      <c r="A138" s="39"/>
      <c r="B138" s="40"/>
      <c r="C138" s="41"/>
      <c r="D138" s="240" t="s">
        <v>162</v>
      </c>
      <c r="E138" s="41"/>
      <c r="F138" s="241" t="s">
        <v>455</v>
      </c>
      <c r="G138" s="41"/>
      <c r="H138" s="41"/>
      <c r="I138" s="242"/>
      <c r="J138" s="41"/>
      <c r="K138" s="41"/>
      <c r="L138" s="45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162</v>
      </c>
      <c r="AU138" s="18" t="s">
        <v>87</v>
      </c>
    </row>
    <row r="139" s="14" customFormat="1">
      <c r="A139" s="14"/>
      <c r="B139" s="255"/>
      <c r="C139" s="256"/>
      <c r="D139" s="240" t="s">
        <v>163</v>
      </c>
      <c r="E139" s="257" t="s">
        <v>1</v>
      </c>
      <c r="F139" s="258" t="s">
        <v>1298</v>
      </c>
      <c r="G139" s="256"/>
      <c r="H139" s="259">
        <v>6.4000000000000004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5" t="s">
        <v>163</v>
      </c>
      <c r="AU139" s="265" t="s">
        <v>87</v>
      </c>
      <c r="AV139" s="14" t="s">
        <v>87</v>
      </c>
      <c r="AW139" s="14" t="s">
        <v>33</v>
      </c>
      <c r="AX139" s="14" t="s">
        <v>85</v>
      </c>
      <c r="AY139" s="265" t="s">
        <v>149</v>
      </c>
    </row>
    <row r="140" s="2" customFormat="1" ht="16.5" customHeight="1">
      <c r="A140" s="39"/>
      <c r="B140" s="40"/>
      <c r="C140" s="227" t="s">
        <v>148</v>
      </c>
      <c r="D140" s="227" t="s">
        <v>155</v>
      </c>
      <c r="E140" s="228" t="s">
        <v>1299</v>
      </c>
      <c r="F140" s="229" t="s">
        <v>1300</v>
      </c>
      <c r="G140" s="230" t="s">
        <v>425</v>
      </c>
      <c r="H140" s="231">
        <v>29.641999999999999</v>
      </c>
      <c r="I140" s="232"/>
      <c r="J140" s="233">
        <f>ROUND(I140*H140,2)</f>
        <v>0</v>
      </c>
      <c r="K140" s="229" t="s">
        <v>159</v>
      </c>
      <c r="L140" s="45"/>
      <c r="M140" s="234" t="s">
        <v>1</v>
      </c>
      <c r="N140" s="235" t="s">
        <v>42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148</v>
      </c>
      <c r="AT140" s="238" t="s">
        <v>155</v>
      </c>
      <c r="AU140" s="238" t="s">
        <v>87</v>
      </c>
      <c r="AY140" s="18" t="s">
        <v>149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148</v>
      </c>
      <c r="BM140" s="238" t="s">
        <v>1301</v>
      </c>
    </row>
    <row r="141" s="2" customFormat="1">
      <c r="A141" s="39"/>
      <c r="B141" s="40"/>
      <c r="C141" s="41"/>
      <c r="D141" s="240" t="s">
        <v>162</v>
      </c>
      <c r="E141" s="41"/>
      <c r="F141" s="241" t="s">
        <v>1302</v>
      </c>
      <c r="G141" s="41"/>
      <c r="H141" s="41"/>
      <c r="I141" s="242"/>
      <c r="J141" s="41"/>
      <c r="K141" s="41"/>
      <c r="L141" s="45"/>
      <c r="M141" s="243"/>
      <c r="N141" s="24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162</v>
      </c>
      <c r="AU141" s="18" t="s">
        <v>87</v>
      </c>
    </row>
    <row r="142" s="13" customFormat="1">
      <c r="A142" s="13"/>
      <c r="B142" s="245"/>
      <c r="C142" s="246"/>
      <c r="D142" s="240" t="s">
        <v>163</v>
      </c>
      <c r="E142" s="247" t="s">
        <v>1</v>
      </c>
      <c r="F142" s="248" t="s">
        <v>1303</v>
      </c>
      <c r="G142" s="246"/>
      <c r="H142" s="247" t="s">
        <v>1</v>
      </c>
      <c r="I142" s="249"/>
      <c r="J142" s="246"/>
      <c r="K142" s="246"/>
      <c r="L142" s="250"/>
      <c r="M142" s="251"/>
      <c r="N142" s="252"/>
      <c r="O142" s="252"/>
      <c r="P142" s="252"/>
      <c r="Q142" s="252"/>
      <c r="R142" s="252"/>
      <c r="S142" s="252"/>
      <c r="T142" s="25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4" t="s">
        <v>163</v>
      </c>
      <c r="AU142" s="254" t="s">
        <v>87</v>
      </c>
      <c r="AV142" s="13" t="s">
        <v>85</v>
      </c>
      <c r="AW142" s="13" t="s">
        <v>33</v>
      </c>
      <c r="AX142" s="13" t="s">
        <v>77</v>
      </c>
      <c r="AY142" s="254" t="s">
        <v>149</v>
      </c>
    </row>
    <row r="143" s="14" customFormat="1">
      <c r="A143" s="14"/>
      <c r="B143" s="255"/>
      <c r="C143" s="256"/>
      <c r="D143" s="240" t="s">
        <v>163</v>
      </c>
      <c r="E143" s="257" t="s">
        <v>1</v>
      </c>
      <c r="F143" s="258" t="s">
        <v>1304</v>
      </c>
      <c r="G143" s="256"/>
      <c r="H143" s="259">
        <v>29.641999999999999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5" t="s">
        <v>163</v>
      </c>
      <c r="AU143" s="265" t="s">
        <v>87</v>
      </c>
      <c r="AV143" s="14" t="s">
        <v>87</v>
      </c>
      <c r="AW143" s="14" t="s">
        <v>33</v>
      </c>
      <c r="AX143" s="14" t="s">
        <v>85</v>
      </c>
      <c r="AY143" s="265" t="s">
        <v>149</v>
      </c>
    </row>
    <row r="144" s="2" customFormat="1" ht="24.15" customHeight="1">
      <c r="A144" s="39"/>
      <c r="B144" s="40"/>
      <c r="C144" s="227" t="s">
        <v>152</v>
      </c>
      <c r="D144" s="227" t="s">
        <v>155</v>
      </c>
      <c r="E144" s="228" t="s">
        <v>1305</v>
      </c>
      <c r="F144" s="229" t="s">
        <v>1306</v>
      </c>
      <c r="G144" s="230" t="s">
        <v>411</v>
      </c>
      <c r="H144" s="231">
        <v>39.899999999999999</v>
      </c>
      <c r="I144" s="232"/>
      <c r="J144" s="233">
        <f>ROUND(I144*H144,2)</f>
        <v>0</v>
      </c>
      <c r="K144" s="229" t="s">
        <v>159</v>
      </c>
      <c r="L144" s="45"/>
      <c r="M144" s="234" t="s">
        <v>1</v>
      </c>
      <c r="N144" s="235" t="s">
        <v>42</v>
      </c>
      <c r="O144" s="92"/>
      <c r="P144" s="236">
        <f>O144*H144</f>
        <v>0</v>
      </c>
      <c r="Q144" s="236">
        <v>0.0035999999999999999</v>
      </c>
      <c r="R144" s="236">
        <f>Q144*H144</f>
        <v>0.14363999999999999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148</v>
      </c>
      <c r="AT144" s="238" t="s">
        <v>155</v>
      </c>
      <c r="AU144" s="238" t="s">
        <v>87</v>
      </c>
      <c r="AY144" s="18" t="s">
        <v>149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85</v>
      </c>
      <c r="BK144" s="239">
        <f>ROUND(I144*H144,2)</f>
        <v>0</v>
      </c>
      <c r="BL144" s="18" t="s">
        <v>148</v>
      </c>
      <c r="BM144" s="238" t="s">
        <v>1307</v>
      </c>
    </row>
    <row r="145" s="2" customFormat="1">
      <c r="A145" s="39"/>
      <c r="B145" s="40"/>
      <c r="C145" s="41"/>
      <c r="D145" s="240" t="s">
        <v>162</v>
      </c>
      <c r="E145" s="41"/>
      <c r="F145" s="241" t="s">
        <v>1308</v>
      </c>
      <c r="G145" s="41"/>
      <c r="H145" s="41"/>
      <c r="I145" s="242"/>
      <c r="J145" s="41"/>
      <c r="K145" s="41"/>
      <c r="L145" s="45"/>
      <c r="M145" s="243"/>
      <c r="N145" s="24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162</v>
      </c>
      <c r="AU145" s="18" t="s">
        <v>87</v>
      </c>
    </row>
    <row r="146" s="13" customFormat="1">
      <c r="A146" s="13"/>
      <c r="B146" s="245"/>
      <c r="C146" s="246"/>
      <c r="D146" s="240" t="s">
        <v>163</v>
      </c>
      <c r="E146" s="247" t="s">
        <v>1</v>
      </c>
      <c r="F146" s="248" t="s">
        <v>1309</v>
      </c>
      <c r="G146" s="246"/>
      <c r="H146" s="247" t="s">
        <v>1</v>
      </c>
      <c r="I146" s="249"/>
      <c r="J146" s="246"/>
      <c r="K146" s="246"/>
      <c r="L146" s="250"/>
      <c r="M146" s="251"/>
      <c r="N146" s="252"/>
      <c r="O146" s="252"/>
      <c r="P146" s="252"/>
      <c r="Q146" s="252"/>
      <c r="R146" s="252"/>
      <c r="S146" s="252"/>
      <c r="T146" s="25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4" t="s">
        <v>163</v>
      </c>
      <c r="AU146" s="254" t="s">
        <v>87</v>
      </c>
      <c r="AV146" s="13" t="s">
        <v>85</v>
      </c>
      <c r="AW146" s="13" t="s">
        <v>33</v>
      </c>
      <c r="AX146" s="13" t="s">
        <v>77</v>
      </c>
      <c r="AY146" s="254" t="s">
        <v>149</v>
      </c>
    </row>
    <row r="147" s="14" customFormat="1">
      <c r="A147" s="14"/>
      <c r="B147" s="255"/>
      <c r="C147" s="256"/>
      <c r="D147" s="240" t="s">
        <v>163</v>
      </c>
      <c r="E147" s="257" t="s">
        <v>1</v>
      </c>
      <c r="F147" s="258" t="s">
        <v>1310</v>
      </c>
      <c r="G147" s="256"/>
      <c r="H147" s="259">
        <v>39.899999999999999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5" t="s">
        <v>163</v>
      </c>
      <c r="AU147" s="265" t="s">
        <v>87</v>
      </c>
      <c r="AV147" s="14" t="s">
        <v>87</v>
      </c>
      <c r="AW147" s="14" t="s">
        <v>33</v>
      </c>
      <c r="AX147" s="14" t="s">
        <v>85</v>
      </c>
      <c r="AY147" s="265" t="s">
        <v>149</v>
      </c>
    </row>
    <row r="148" s="2" customFormat="1" ht="16.5" customHeight="1">
      <c r="A148" s="39"/>
      <c r="B148" s="40"/>
      <c r="C148" s="280" t="s">
        <v>188</v>
      </c>
      <c r="D148" s="280" t="s">
        <v>553</v>
      </c>
      <c r="E148" s="281" t="s">
        <v>1311</v>
      </c>
      <c r="F148" s="282" t="s">
        <v>1312</v>
      </c>
      <c r="G148" s="283" t="s">
        <v>411</v>
      </c>
      <c r="H148" s="284">
        <v>39.899999999999999</v>
      </c>
      <c r="I148" s="285"/>
      <c r="J148" s="286">
        <f>ROUND(I148*H148,2)</f>
        <v>0</v>
      </c>
      <c r="K148" s="282" t="s">
        <v>159</v>
      </c>
      <c r="L148" s="287"/>
      <c r="M148" s="288" t="s">
        <v>1</v>
      </c>
      <c r="N148" s="289" t="s">
        <v>42</v>
      </c>
      <c r="O148" s="92"/>
      <c r="P148" s="236">
        <f>O148*H148</f>
        <v>0</v>
      </c>
      <c r="Q148" s="236">
        <v>0.00447</v>
      </c>
      <c r="R148" s="236">
        <f>Q148*H148</f>
        <v>0.17835299999999998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197</v>
      </c>
      <c r="AT148" s="238" t="s">
        <v>553</v>
      </c>
      <c r="AU148" s="238" t="s">
        <v>87</v>
      </c>
      <c r="AY148" s="18" t="s">
        <v>149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148</v>
      </c>
      <c r="BM148" s="238" t="s">
        <v>1313</v>
      </c>
    </row>
    <row r="149" s="2" customFormat="1">
      <c r="A149" s="39"/>
      <c r="B149" s="40"/>
      <c r="C149" s="41"/>
      <c r="D149" s="240" t="s">
        <v>162</v>
      </c>
      <c r="E149" s="41"/>
      <c r="F149" s="241" t="s">
        <v>1312</v>
      </c>
      <c r="G149" s="41"/>
      <c r="H149" s="41"/>
      <c r="I149" s="242"/>
      <c r="J149" s="41"/>
      <c r="K149" s="41"/>
      <c r="L149" s="45"/>
      <c r="M149" s="243"/>
      <c r="N149" s="24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162</v>
      </c>
      <c r="AU149" s="18" t="s">
        <v>87</v>
      </c>
    </row>
    <row r="150" s="14" customFormat="1">
      <c r="A150" s="14"/>
      <c r="B150" s="255"/>
      <c r="C150" s="256"/>
      <c r="D150" s="240" t="s">
        <v>163</v>
      </c>
      <c r="E150" s="257" t="s">
        <v>1</v>
      </c>
      <c r="F150" s="258" t="s">
        <v>1314</v>
      </c>
      <c r="G150" s="256"/>
      <c r="H150" s="259">
        <v>39.899999999999999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5" t="s">
        <v>163</v>
      </c>
      <c r="AU150" s="265" t="s">
        <v>87</v>
      </c>
      <c r="AV150" s="14" t="s">
        <v>87</v>
      </c>
      <c r="AW150" s="14" t="s">
        <v>33</v>
      </c>
      <c r="AX150" s="14" t="s">
        <v>85</v>
      </c>
      <c r="AY150" s="265" t="s">
        <v>149</v>
      </c>
    </row>
    <row r="151" s="2" customFormat="1" ht="16.5" customHeight="1">
      <c r="A151" s="39"/>
      <c r="B151" s="40"/>
      <c r="C151" s="227" t="s">
        <v>193</v>
      </c>
      <c r="D151" s="227" t="s">
        <v>155</v>
      </c>
      <c r="E151" s="228" t="s">
        <v>459</v>
      </c>
      <c r="F151" s="229" t="s">
        <v>460</v>
      </c>
      <c r="G151" s="230" t="s">
        <v>278</v>
      </c>
      <c r="H151" s="231">
        <v>1600.52</v>
      </c>
      <c r="I151" s="232"/>
      <c r="J151" s="233">
        <f>ROUND(I151*H151,2)</f>
        <v>0</v>
      </c>
      <c r="K151" s="229" t="s">
        <v>159</v>
      </c>
      <c r="L151" s="45"/>
      <c r="M151" s="234" t="s">
        <v>1</v>
      </c>
      <c r="N151" s="235" t="s">
        <v>42</v>
      </c>
      <c r="O151" s="92"/>
      <c r="P151" s="236">
        <f>O151*H151</f>
        <v>0</v>
      </c>
      <c r="Q151" s="236">
        <v>0.00084000000000000003</v>
      </c>
      <c r="R151" s="236">
        <f>Q151*H151</f>
        <v>1.3444368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148</v>
      </c>
      <c r="AT151" s="238" t="s">
        <v>155</v>
      </c>
      <c r="AU151" s="238" t="s">
        <v>87</v>
      </c>
      <c r="AY151" s="18" t="s">
        <v>149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85</v>
      </c>
      <c r="BK151" s="239">
        <f>ROUND(I151*H151,2)</f>
        <v>0</v>
      </c>
      <c r="BL151" s="18" t="s">
        <v>148</v>
      </c>
      <c r="BM151" s="238" t="s">
        <v>1315</v>
      </c>
    </row>
    <row r="152" s="2" customFormat="1">
      <c r="A152" s="39"/>
      <c r="B152" s="40"/>
      <c r="C152" s="41"/>
      <c r="D152" s="240" t="s">
        <v>162</v>
      </c>
      <c r="E152" s="41"/>
      <c r="F152" s="241" t="s">
        <v>462</v>
      </c>
      <c r="G152" s="41"/>
      <c r="H152" s="41"/>
      <c r="I152" s="242"/>
      <c r="J152" s="41"/>
      <c r="K152" s="41"/>
      <c r="L152" s="45"/>
      <c r="M152" s="243"/>
      <c r="N152" s="244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162</v>
      </c>
      <c r="AU152" s="18" t="s">
        <v>87</v>
      </c>
    </row>
    <row r="153" s="14" customFormat="1">
      <c r="A153" s="14"/>
      <c r="B153" s="255"/>
      <c r="C153" s="256"/>
      <c r="D153" s="240" t="s">
        <v>163</v>
      </c>
      <c r="E153" s="257" t="s">
        <v>1</v>
      </c>
      <c r="F153" s="258" t="s">
        <v>1316</v>
      </c>
      <c r="G153" s="256"/>
      <c r="H153" s="259">
        <v>1587.72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5" t="s">
        <v>163</v>
      </c>
      <c r="AU153" s="265" t="s">
        <v>87</v>
      </c>
      <c r="AV153" s="14" t="s">
        <v>87</v>
      </c>
      <c r="AW153" s="14" t="s">
        <v>33</v>
      </c>
      <c r="AX153" s="14" t="s">
        <v>77</v>
      </c>
      <c r="AY153" s="265" t="s">
        <v>149</v>
      </c>
    </row>
    <row r="154" s="14" customFormat="1">
      <c r="A154" s="14"/>
      <c r="B154" s="255"/>
      <c r="C154" s="256"/>
      <c r="D154" s="240" t="s">
        <v>163</v>
      </c>
      <c r="E154" s="257" t="s">
        <v>1</v>
      </c>
      <c r="F154" s="258" t="s">
        <v>1317</v>
      </c>
      <c r="G154" s="256"/>
      <c r="H154" s="259">
        <v>12.800000000000001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5" t="s">
        <v>163</v>
      </c>
      <c r="AU154" s="265" t="s">
        <v>87</v>
      </c>
      <c r="AV154" s="14" t="s">
        <v>87</v>
      </c>
      <c r="AW154" s="14" t="s">
        <v>33</v>
      </c>
      <c r="AX154" s="14" t="s">
        <v>77</v>
      </c>
      <c r="AY154" s="265" t="s">
        <v>149</v>
      </c>
    </row>
    <row r="155" s="15" customFormat="1">
      <c r="A155" s="15"/>
      <c r="B155" s="269"/>
      <c r="C155" s="270"/>
      <c r="D155" s="240" t="s">
        <v>163</v>
      </c>
      <c r="E155" s="271" t="s">
        <v>1</v>
      </c>
      <c r="F155" s="272" t="s">
        <v>319</v>
      </c>
      <c r="G155" s="270"/>
      <c r="H155" s="273">
        <v>1600.52</v>
      </c>
      <c r="I155" s="274"/>
      <c r="J155" s="270"/>
      <c r="K155" s="270"/>
      <c r="L155" s="275"/>
      <c r="M155" s="276"/>
      <c r="N155" s="277"/>
      <c r="O155" s="277"/>
      <c r="P155" s="277"/>
      <c r="Q155" s="277"/>
      <c r="R155" s="277"/>
      <c r="S155" s="277"/>
      <c r="T155" s="278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9" t="s">
        <v>163</v>
      </c>
      <c r="AU155" s="279" t="s">
        <v>87</v>
      </c>
      <c r="AV155" s="15" t="s">
        <v>148</v>
      </c>
      <c r="AW155" s="15" t="s">
        <v>33</v>
      </c>
      <c r="AX155" s="15" t="s">
        <v>85</v>
      </c>
      <c r="AY155" s="279" t="s">
        <v>149</v>
      </c>
    </row>
    <row r="156" s="2" customFormat="1" ht="16.5" customHeight="1">
      <c r="A156" s="39"/>
      <c r="B156" s="40"/>
      <c r="C156" s="227" t="s">
        <v>197</v>
      </c>
      <c r="D156" s="227" t="s">
        <v>155</v>
      </c>
      <c r="E156" s="228" t="s">
        <v>1318</v>
      </c>
      <c r="F156" s="229" t="s">
        <v>1319</v>
      </c>
      <c r="G156" s="230" t="s">
        <v>278</v>
      </c>
      <c r="H156" s="231">
        <v>207.97</v>
      </c>
      <c r="I156" s="232"/>
      <c r="J156" s="233">
        <f>ROUND(I156*H156,2)</f>
        <v>0</v>
      </c>
      <c r="K156" s="229" t="s">
        <v>159</v>
      </c>
      <c r="L156" s="45"/>
      <c r="M156" s="234" t="s">
        <v>1</v>
      </c>
      <c r="N156" s="235" t="s">
        <v>42</v>
      </c>
      <c r="O156" s="92"/>
      <c r="P156" s="236">
        <f>O156*H156</f>
        <v>0</v>
      </c>
      <c r="Q156" s="236">
        <v>0.00084999999999999995</v>
      </c>
      <c r="R156" s="236">
        <f>Q156*H156</f>
        <v>0.1767745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148</v>
      </c>
      <c r="AT156" s="238" t="s">
        <v>155</v>
      </c>
      <c r="AU156" s="238" t="s">
        <v>87</v>
      </c>
      <c r="AY156" s="18" t="s">
        <v>149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85</v>
      </c>
      <c r="BK156" s="239">
        <f>ROUND(I156*H156,2)</f>
        <v>0</v>
      </c>
      <c r="BL156" s="18" t="s">
        <v>148</v>
      </c>
      <c r="BM156" s="238" t="s">
        <v>1320</v>
      </c>
    </row>
    <row r="157" s="2" customFormat="1">
      <c r="A157" s="39"/>
      <c r="B157" s="40"/>
      <c r="C157" s="41"/>
      <c r="D157" s="240" t="s">
        <v>162</v>
      </c>
      <c r="E157" s="41"/>
      <c r="F157" s="241" t="s">
        <v>1321</v>
      </c>
      <c r="G157" s="41"/>
      <c r="H157" s="41"/>
      <c r="I157" s="242"/>
      <c r="J157" s="41"/>
      <c r="K157" s="41"/>
      <c r="L157" s="45"/>
      <c r="M157" s="243"/>
      <c r="N157" s="244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162</v>
      </c>
      <c r="AU157" s="18" t="s">
        <v>87</v>
      </c>
    </row>
    <row r="158" s="14" customFormat="1">
      <c r="A158" s="14"/>
      <c r="B158" s="255"/>
      <c r="C158" s="256"/>
      <c r="D158" s="240" t="s">
        <v>163</v>
      </c>
      <c r="E158" s="257" t="s">
        <v>1</v>
      </c>
      <c r="F158" s="258" t="s">
        <v>1322</v>
      </c>
      <c r="G158" s="256"/>
      <c r="H158" s="259">
        <v>207.97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5" t="s">
        <v>163</v>
      </c>
      <c r="AU158" s="265" t="s">
        <v>87</v>
      </c>
      <c r="AV158" s="14" t="s">
        <v>87</v>
      </c>
      <c r="AW158" s="14" t="s">
        <v>33</v>
      </c>
      <c r="AX158" s="14" t="s">
        <v>85</v>
      </c>
      <c r="AY158" s="265" t="s">
        <v>149</v>
      </c>
    </row>
    <row r="159" s="2" customFormat="1" ht="16.5" customHeight="1">
      <c r="A159" s="39"/>
      <c r="B159" s="40"/>
      <c r="C159" s="227" t="s">
        <v>203</v>
      </c>
      <c r="D159" s="227" t="s">
        <v>155</v>
      </c>
      <c r="E159" s="228" t="s">
        <v>465</v>
      </c>
      <c r="F159" s="229" t="s">
        <v>466</v>
      </c>
      <c r="G159" s="230" t="s">
        <v>278</v>
      </c>
      <c r="H159" s="231">
        <v>1600.52</v>
      </c>
      <c r="I159" s="232"/>
      <c r="J159" s="233">
        <f>ROUND(I159*H159,2)</f>
        <v>0</v>
      </c>
      <c r="K159" s="229" t="s">
        <v>159</v>
      </c>
      <c r="L159" s="45"/>
      <c r="M159" s="234" t="s">
        <v>1</v>
      </c>
      <c r="N159" s="235" t="s">
        <v>42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148</v>
      </c>
      <c r="AT159" s="238" t="s">
        <v>155</v>
      </c>
      <c r="AU159" s="238" t="s">
        <v>87</v>
      </c>
      <c r="AY159" s="18" t="s">
        <v>149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85</v>
      </c>
      <c r="BK159" s="239">
        <f>ROUND(I159*H159,2)</f>
        <v>0</v>
      </c>
      <c r="BL159" s="18" t="s">
        <v>148</v>
      </c>
      <c r="BM159" s="238" t="s">
        <v>1323</v>
      </c>
    </row>
    <row r="160" s="2" customFormat="1">
      <c r="A160" s="39"/>
      <c r="B160" s="40"/>
      <c r="C160" s="41"/>
      <c r="D160" s="240" t="s">
        <v>162</v>
      </c>
      <c r="E160" s="41"/>
      <c r="F160" s="241" t="s">
        <v>468</v>
      </c>
      <c r="G160" s="41"/>
      <c r="H160" s="41"/>
      <c r="I160" s="242"/>
      <c r="J160" s="41"/>
      <c r="K160" s="41"/>
      <c r="L160" s="45"/>
      <c r="M160" s="243"/>
      <c r="N160" s="244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162</v>
      </c>
      <c r="AU160" s="18" t="s">
        <v>87</v>
      </c>
    </row>
    <row r="161" s="14" customFormat="1">
      <c r="A161" s="14"/>
      <c r="B161" s="255"/>
      <c r="C161" s="256"/>
      <c r="D161" s="240" t="s">
        <v>163</v>
      </c>
      <c r="E161" s="257" t="s">
        <v>1</v>
      </c>
      <c r="F161" s="258" t="s">
        <v>1324</v>
      </c>
      <c r="G161" s="256"/>
      <c r="H161" s="259">
        <v>1600.52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5" t="s">
        <v>163</v>
      </c>
      <c r="AU161" s="265" t="s">
        <v>87</v>
      </c>
      <c r="AV161" s="14" t="s">
        <v>87</v>
      </c>
      <c r="AW161" s="14" t="s">
        <v>33</v>
      </c>
      <c r="AX161" s="14" t="s">
        <v>85</v>
      </c>
      <c r="AY161" s="265" t="s">
        <v>149</v>
      </c>
    </row>
    <row r="162" s="2" customFormat="1" ht="16.5" customHeight="1">
      <c r="A162" s="39"/>
      <c r="B162" s="40"/>
      <c r="C162" s="227" t="s">
        <v>209</v>
      </c>
      <c r="D162" s="227" t="s">
        <v>155</v>
      </c>
      <c r="E162" s="228" t="s">
        <v>1325</v>
      </c>
      <c r="F162" s="229" t="s">
        <v>1326</v>
      </c>
      <c r="G162" s="230" t="s">
        <v>278</v>
      </c>
      <c r="H162" s="231">
        <v>207.97</v>
      </c>
      <c r="I162" s="232"/>
      <c r="J162" s="233">
        <f>ROUND(I162*H162,2)</f>
        <v>0</v>
      </c>
      <c r="K162" s="229" t="s">
        <v>159</v>
      </c>
      <c r="L162" s="45"/>
      <c r="M162" s="234" t="s">
        <v>1</v>
      </c>
      <c r="N162" s="235" t="s">
        <v>42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148</v>
      </c>
      <c r="AT162" s="238" t="s">
        <v>155</v>
      </c>
      <c r="AU162" s="238" t="s">
        <v>87</v>
      </c>
      <c r="AY162" s="18" t="s">
        <v>149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85</v>
      </c>
      <c r="BK162" s="239">
        <f>ROUND(I162*H162,2)</f>
        <v>0</v>
      </c>
      <c r="BL162" s="18" t="s">
        <v>148</v>
      </c>
      <c r="BM162" s="238" t="s">
        <v>1327</v>
      </c>
    </row>
    <row r="163" s="2" customFormat="1">
      <c r="A163" s="39"/>
      <c r="B163" s="40"/>
      <c r="C163" s="41"/>
      <c r="D163" s="240" t="s">
        <v>162</v>
      </c>
      <c r="E163" s="41"/>
      <c r="F163" s="241" t="s">
        <v>1328</v>
      </c>
      <c r="G163" s="41"/>
      <c r="H163" s="41"/>
      <c r="I163" s="242"/>
      <c r="J163" s="41"/>
      <c r="K163" s="41"/>
      <c r="L163" s="45"/>
      <c r="M163" s="243"/>
      <c r="N163" s="244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162</v>
      </c>
      <c r="AU163" s="18" t="s">
        <v>87</v>
      </c>
    </row>
    <row r="164" s="14" customFormat="1">
      <c r="A164" s="14"/>
      <c r="B164" s="255"/>
      <c r="C164" s="256"/>
      <c r="D164" s="240" t="s">
        <v>163</v>
      </c>
      <c r="E164" s="257" t="s">
        <v>1</v>
      </c>
      <c r="F164" s="258" t="s">
        <v>1329</v>
      </c>
      <c r="G164" s="256"/>
      <c r="H164" s="259">
        <v>207.97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5" t="s">
        <v>163</v>
      </c>
      <c r="AU164" s="265" t="s">
        <v>87</v>
      </c>
      <c r="AV164" s="14" t="s">
        <v>87</v>
      </c>
      <c r="AW164" s="14" t="s">
        <v>33</v>
      </c>
      <c r="AX164" s="14" t="s">
        <v>85</v>
      </c>
      <c r="AY164" s="265" t="s">
        <v>149</v>
      </c>
    </row>
    <row r="165" s="2" customFormat="1" ht="21.75" customHeight="1">
      <c r="A165" s="39"/>
      <c r="B165" s="40"/>
      <c r="C165" s="227" t="s">
        <v>214</v>
      </c>
      <c r="D165" s="227" t="s">
        <v>155</v>
      </c>
      <c r="E165" s="228" t="s">
        <v>514</v>
      </c>
      <c r="F165" s="229" t="s">
        <v>515</v>
      </c>
      <c r="G165" s="230" t="s">
        <v>425</v>
      </c>
      <c r="H165" s="231">
        <v>268.66399999999999</v>
      </c>
      <c r="I165" s="232"/>
      <c r="J165" s="233">
        <f>ROUND(I165*H165,2)</f>
        <v>0</v>
      </c>
      <c r="K165" s="229" t="s">
        <v>159</v>
      </c>
      <c r="L165" s="45"/>
      <c r="M165" s="234" t="s">
        <v>1</v>
      </c>
      <c r="N165" s="235" t="s">
        <v>42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148</v>
      </c>
      <c r="AT165" s="238" t="s">
        <v>155</v>
      </c>
      <c r="AU165" s="238" t="s">
        <v>87</v>
      </c>
      <c r="AY165" s="18" t="s">
        <v>149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85</v>
      </c>
      <c r="BK165" s="239">
        <f>ROUND(I165*H165,2)</f>
        <v>0</v>
      </c>
      <c r="BL165" s="18" t="s">
        <v>148</v>
      </c>
      <c r="BM165" s="238" t="s">
        <v>1330</v>
      </c>
    </row>
    <row r="166" s="2" customFormat="1">
      <c r="A166" s="39"/>
      <c r="B166" s="40"/>
      <c r="C166" s="41"/>
      <c r="D166" s="240" t="s">
        <v>162</v>
      </c>
      <c r="E166" s="41"/>
      <c r="F166" s="241" t="s">
        <v>517</v>
      </c>
      <c r="G166" s="41"/>
      <c r="H166" s="41"/>
      <c r="I166" s="242"/>
      <c r="J166" s="41"/>
      <c r="K166" s="41"/>
      <c r="L166" s="45"/>
      <c r="M166" s="243"/>
      <c r="N166" s="244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162</v>
      </c>
      <c r="AU166" s="18" t="s">
        <v>87</v>
      </c>
    </row>
    <row r="167" s="13" customFormat="1">
      <c r="A167" s="13"/>
      <c r="B167" s="245"/>
      <c r="C167" s="246"/>
      <c r="D167" s="240" t="s">
        <v>163</v>
      </c>
      <c r="E167" s="247" t="s">
        <v>1</v>
      </c>
      <c r="F167" s="248" t="s">
        <v>518</v>
      </c>
      <c r="G167" s="246"/>
      <c r="H167" s="247" t="s">
        <v>1</v>
      </c>
      <c r="I167" s="249"/>
      <c r="J167" s="246"/>
      <c r="K167" s="246"/>
      <c r="L167" s="250"/>
      <c r="M167" s="251"/>
      <c r="N167" s="252"/>
      <c r="O167" s="252"/>
      <c r="P167" s="252"/>
      <c r="Q167" s="252"/>
      <c r="R167" s="252"/>
      <c r="S167" s="252"/>
      <c r="T167" s="25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4" t="s">
        <v>163</v>
      </c>
      <c r="AU167" s="254" t="s">
        <v>87</v>
      </c>
      <c r="AV167" s="13" t="s">
        <v>85</v>
      </c>
      <c r="AW167" s="13" t="s">
        <v>33</v>
      </c>
      <c r="AX167" s="13" t="s">
        <v>77</v>
      </c>
      <c r="AY167" s="254" t="s">
        <v>149</v>
      </c>
    </row>
    <row r="168" s="13" customFormat="1">
      <c r="A168" s="13"/>
      <c r="B168" s="245"/>
      <c r="C168" s="246"/>
      <c r="D168" s="240" t="s">
        <v>163</v>
      </c>
      <c r="E168" s="247" t="s">
        <v>1</v>
      </c>
      <c r="F168" s="248" t="s">
        <v>519</v>
      </c>
      <c r="G168" s="246"/>
      <c r="H168" s="247" t="s">
        <v>1</v>
      </c>
      <c r="I168" s="249"/>
      <c r="J168" s="246"/>
      <c r="K168" s="246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163</v>
      </c>
      <c r="AU168" s="254" t="s">
        <v>87</v>
      </c>
      <c r="AV168" s="13" t="s">
        <v>85</v>
      </c>
      <c r="AW168" s="13" t="s">
        <v>33</v>
      </c>
      <c r="AX168" s="13" t="s">
        <v>77</v>
      </c>
      <c r="AY168" s="254" t="s">
        <v>149</v>
      </c>
    </row>
    <row r="169" s="14" customFormat="1">
      <c r="A169" s="14"/>
      <c r="B169" s="255"/>
      <c r="C169" s="256"/>
      <c r="D169" s="240" t="s">
        <v>163</v>
      </c>
      <c r="E169" s="257" t="s">
        <v>1</v>
      </c>
      <c r="F169" s="258" t="s">
        <v>1331</v>
      </c>
      <c r="G169" s="256"/>
      <c r="H169" s="259">
        <v>592.84000000000003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163</v>
      </c>
      <c r="AU169" s="265" t="s">
        <v>87</v>
      </c>
      <c r="AV169" s="14" t="s">
        <v>87</v>
      </c>
      <c r="AW169" s="14" t="s">
        <v>33</v>
      </c>
      <c r="AX169" s="14" t="s">
        <v>77</v>
      </c>
      <c r="AY169" s="265" t="s">
        <v>149</v>
      </c>
    </row>
    <row r="170" s="14" customFormat="1">
      <c r="A170" s="14"/>
      <c r="B170" s="255"/>
      <c r="C170" s="256"/>
      <c r="D170" s="240" t="s">
        <v>163</v>
      </c>
      <c r="E170" s="257" t="s">
        <v>1</v>
      </c>
      <c r="F170" s="258" t="s">
        <v>1332</v>
      </c>
      <c r="G170" s="256"/>
      <c r="H170" s="259">
        <v>-324.17599999999999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5" t="s">
        <v>163</v>
      </c>
      <c r="AU170" s="265" t="s">
        <v>87</v>
      </c>
      <c r="AV170" s="14" t="s">
        <v>87</v>
      </c>
      <c r="AW170" s="14" t="s">
        <v>33</v>
      </c>
      <c r="AX170" s="14" t="s">
        <v>77</v>
      </c>
      <c r="AY170" s="265" t="s">
        <v>149</v>
      </c>
    </row>
    <row r="171" s="15" customFormat="1">
      <c r="A171" s="15"/>
      <c r="B171" s="269"/>
      <c r="C171" s="270"/>
      <c r="D171" s="240" t="s">
        <v>163</v>
      </c>
      <c r="E171" s="271" t="s">
        <v>1</v>
      </c>
      <c r="F171" s="272" t="s">
        <v>319</v>
      </c>
      <c r="G171" s="270"/>
      <c r="H171" s="273">
        <v>268.66399999999999</v>
      </c>
      <c r="I171" s="274"/>
      <c r="J171" s="270"/>
      <c r="K171" s="270"/>
      <c r="L171" s="275"/>
      <c r="M171" s="276"/>
      <c r="N171" s="277"/>
      <c r="O171" s="277"/>
      <c r="P171" s="277"/>
      <c r="Q171" s="277"/>
      <c r="R171" s="277"/>
      <c r="S171" s="277"/>
      <c r="T171" s="278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9" t="s">
        <v>163</v>
      </c>
      <c r="AU171" s="279" t="s">
        <v>87</v>
      </c>
      <c r="AV171" s="15" t="s">
        <v>148</v>
      </c>
      <c r="AW171" s="15" t="s">
        <v>33</v>
      </c>
      <c r="AX171" s="15" t="s">
        <v>85</v>
      </c>
      <c r="AY171" s="279" t="s">
        <v>149</v>
      </c>
    </row>
    <row r="172" s="2" customFormat="1" ht="24.15" customHeight="1">
      <c r="A172" s="39"/>
      <c r="B172" s="40"/>
      <c r="C172" s="227" t="s">
        <v>222</v>
      </c>
      <c r="D172" s="227" t="s">
        <v>155</v>
      </c>
      <c r="E172" s="228" t="s">
        <v>526</v>
      </c>
      <c r="F172" s="229" t="s">
        <v>527</v>
      </c>
      <c r="G172" s="230" t="s">
        <v>425</v>
      </c>
      <c r="H172" s="231">
        <v>2686.6399999999999</v>
      </c>
      <c r="I172" s="232"/>
      <c r="J172" s="233">
        <f>ROUND(I172*H172,2)</f>
        <v>0</v>
      </c>
      <c r="K172" s="229" t="s">
        <v>159</v>
      </c>
      <c r="L172" s="45"/>
      <c r="M172" s="234" t="s">
        <v>1</v>
      </c>
      <c r="N172" s="235" t="s">
        <v>42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148</v>
      </c>
      <c r="AT172" s="238" t="s">
        <v>155</v>
      </c>
      <c r="AU172" s="238" t="s">
        <v>87</v>
      </c>
      <c r="AY172" s="18" t="s">
        <v>149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85</v>
      </c>
      <c r="BK172" s="239">
        <f>ROUND(I172*H172,2)</f>
        <v>0</v>
      </c>
      <c r="BL172" s="18" t="s">
        <v>148</v>
      </c>
      <c r="BM172" s="238" t="s">
        <v>1333</v>
      </c>
    </row>
    <row r="173" s="2" customFormat="1">
      <c r="A173" s="39"/>
      <c r="B173" s="40"/>
      <c r="C173" s="41"/>
      <c r="D173" s="240" t="s">
        <v>162</v>
      </c>
      <c r="E173" s="41"/>
      <c r="F173" s="241" t="s">
        <v>529</v>
      </c>
      <c r="G173" s="41"/>
      <c r="H173" s="41"/>
      <c r="I173" s="242"/>
      <c r="J173" s="41"/>
      <c r="K173" s="41"/>
      <c r="L173" s="45"/>
      <c r="M173" s="243"/>
      <c r="N173" s="244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162</v>
      </c>
      <c r="AU173" s="18" t="s">
        <v>87</v>
      </c>
    </row>
    <row r="174" s="13" customFormat="1">
      <c r="A174" s="13"/>
      <c r="B174" s="245"/>
      <c r="C174" s="246"/>
      <c r="D174" s="240" t="s">
        <v>163</v>
      </c>
      <c r="E174" s="247" t="s">
        <v>1</v>
      </c>
      <c r="F174" s="248" t="s">
        <v>519</v>
      </c>
      <c r="G174" s="246"/>
      <c r="H174" s="247" t="s">
        <v>1</v>
      </c>
      <c r="I174" s="249"/>
      <c r="J174" s="246"/>
      <c r="K174" s="246"/>
      <c r="L174" s="250"/>
      <c r="M174" s="251"/>
      <c r="N174" s="252"/>
      <c r="O174" s="252"/>
      <c r="P174" s="252"/>
      <c r="Q174" s="252"/>
      <c r="R174" s="252"/>
      <c r="S174" s="252"/>
      <c r="T174" s="25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4" t="s">
        <v>163</v>
      </c>
      <c r="AU174" s="254" t="s">
        <v>87</v>
      </c>
      <c r="AV174" s="13" t="s">
        <v>85</v>
      </c>
      <c r="AW174" s="13" t="s">
        <v>33</v>
      </c>
      <c r="AX174" s="13" t="s">
        <v>77</v>
      </c>
      <c r="AY174" s="254" t="s">
        <v>149</v>
      </c>
    </row>
    <row r="175" s="14" customFormat="1">
      <c r="A175" s="14"/>
      <c r="B175" s="255"/>
      <c r="C175" s="256"/>
      <c r="D175" s="240" t="s">
        <v>163</v>
      </c>
      <c r="E175" s="257" t="s">
        <v>1</v>
      </c>
      <c r="F175" s="258" t="s">
        <v>1334</v>
      </c>
      <c r="G175" s="256"/>
      <c r="H175" s="259">
        <v>2686.6399999999999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5" t="s">
        <v>163</v>
      </c>
      <c r="AU175" s="265" t="s">
        <v>87</v>
      </c>
      <c r="AV175" s="14" t="s">
        <v>87</v>
      </c>
      <c r="AW175" s="14" t="s">
        <v>33</v>
      </c>
      <c r="AX175" s="14" t="s">
        <v>85</v>
      </c>
      <c r="AY175" s="265" t="s">
        <v>149</v>
      </c>
    </row>
    <row r="176" s="2" customFormat="1" ht="16.5" customHeight="1">
      <c r="A176" s="39"/>
      <c r="B176" s="40"/>
      <c r="C176" s="227" t="s">
        <v>229</v>
      </c>
      <c r="D176" s="227" t="s">
        <v>155</v>
      </c>
      <c r="E176" s="228" t="s">
        <v>532</v>
      </c>
      <c r="F176" s="229" t="s">
        <v>533</v>
      </c>
      <c r="G176" s="230" t="s">
        <v>534</v>
      </c>
      <c r="H176" s="231">
        <v>483.59500000000003</v>
      </c>
      <c r="I176" s="232"/>
      <c r="J176" s="233">
        <f>ROUND(I176*H176,2)</f>
        <v>0</v>
      </c>
      <c r="K176" s="229" t="s">
        <v>159</v>
      </c>
      <c r="L176" s="45"/>
      <c r="M176" s="234" t="s">
        <v>1</v>
      </c>
      <c r="N176" s="235" t="s">
        <v>42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148</v>
      </c>
      <c r="AT176" s="238" t="s">
        <v>155</v>
      </c>
      <c r="AU176" s="238" t="s">
        <v>87</v>
      </c>
      <c r="AY176" s="18" t="s">
        <v>149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85</v>
      </c>
      <c r="BK176" s="239">
        <f>ROUND(I176*H176,2)</f>
        <v>0</v>
      </c>
      <c r="BL176" s="18" t="s">
        <v>148</v>
      </c>
      <c r="BM176" s="238" t="s">
        <v>1335</v>
      </c>
    </row>
    <row r="177" s="2" customFormat="1">
      <c r="A177" s="39"/>
      <c r="B177" s="40"/>
      <c r="C177" s="41"/>
      <c r="D177" s="240" t="s">
        <v>162</v>
      </c>
      <c r="E177" s="41"/>
      <c r="F177" s="241" t="s">
        <v>536</v>
      </c>
      <c r="G177" s="41"/>
      <c r="H177" s="41"/>
      <c r="I177" s="242"/>
      <c r="J177" s="41"/>
      <c r="K177" s="41"/>
      <c r="L177" s="45"/>
      <c r="M177" s="243"/>
      <c r="N177" s="244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162</v>
      </c>
      <c r="AU177" s="18" t="s">
        <v>87</v>
      </c>
    </row>
    <row r="178" s="14" customFormat="1">
      <c r="A178" s="14"/>
      <c r="B178" s="255"/>
      <c r="C178" s="256"/>
      <c r="D178" s="240" t="s">
        <v>163</v>
      </c>
      <c r="E178" s="257" t="s">
        <v>1</v>
      </c>
      <c r="F178" s="258" t="s">
        <v>1336</v>
      </c>
      <c r="G178" s="256"/>
      <c r="H178" s="259">
        <v>483.59500000000003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5" t="s">
        <v>163</v>
      </c>
      <c r="AU178" s="265" t="s">
        <v>87</v>
      </c>
      <c r="AV178" s="14" t="s">
        <v>87</v>
      </c>
      <c r="AW178" s="14" t="s">
        <v>33</v>
      </c>
      <c r="AX178" s="14" t="s">
        <v>85</v>
      </c>
      <c r="AY178" s="265" t="s">
        <v>149</v>
      </c>
    </row>
    <row r="179" s="2" customFormat="1" ht="16.5" customHeight="1">
      <c r="A179" s="39"/>
      <c r="B179" s="40"/>
      <c r="C179" s="227" t="s">
        <v>236</v>
      </c>
      <c r="D179" s="227" t="s">
        <v>155</v>
      </c>
      <c r="E179" s="228" t="s">
        <v>1337</v>
      </c>
      <c r="F179" s="229" t="s">
        <v>563</v>
      </c>
      <c r="G179" s="230" t="s">
        <v>425</v>
      </c>
      <c r="H179" s="231">
        <v>324.17599999999999</v>
      </c>
      <c r="I179" s="232"/>
      <c r="J179" s="233">
        <f>ROUND(I179*H179,2)</f>
        <v>0</v>
      </c>
      <c r="K179" s="229" t="s">
        <v>159</v>
      </c>
      <c r="L179" s="45"/>
      <c r="M179" s="234" t="s">
        <v>1</v>
      </c>
      <c r="N179" s="235" t="s">
        <v>42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148</v>
      </c>
      <c r="AT179" s="238" t="s">
        <v>155</v>
      </c>
      <c r="AU179" s="238" t="s">
        <v>87</v>
      </c>
      <c r="AY179" s="18" t="s">
        <v>149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85</v>
      </c>
      <c r="BK179" s="239">
        <f>ROUND(I179*H179,2)</f>
        <v>0</v>
      </c>
      <c r="BL179" s="18" t="s">
        <v>148</v>
      </c>
      <c r="BM179" s="238" t="s">
        <v>1338</v>
      </c>
    </row>
    <row r="180" s="2" customFormat="1">
      <c r="A180" s="39"/>
      <c r="B180" s="40"/>
      <c r="C180" s="41"/>
      <c r="D180" s="240" t="s">
        <v>162</v>
      </c>
      <c r="E180" s="41"/>
      <c r="F180" s="241" t="s">
        <v>565</v>
      </c>
      <c r="G180" s="41"/>
      <c r="H180" s="41"/>
      <c r="I180" s="242"/>
      <c r="J180" s="41"/>
      <c r="K180" s="41"/>
      <c r="L180" s="45"/>
      <c r="M180" s="243"/>
      <c r="N180" s="244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162</v>
      </c>
      <c r="AU180" s="18" t="s">
        <v>87</v>
      </c>
    </row>
    <row r="181" s="13" customFormat="1">
      <c r="A181" s="13"/>
      <c r="B181" s="245"/>
      <c r="C181" s="246"/>
      <c r="D181" s="240" t="s">
        <v>163</v>
      </c>
      <c r="E181" s="247" t="s">
        <v>1</v>
      </c>
      <c r="F181" s="248" t="s">
        <v>1339</v>
      </c>
      <c r="G181" s="246"/>
      <c r="H181" s="247" t="s">
        <v>1</v>
      </c>
      <c r="I181" s="249"/>
      <c r="J181" s="246"/>
      <c r="K181" s="246"/>
      <c r="L181" s="250"/>
      <c r="M181" s="251"/>
      <c r="N181" s="252"/>
      <c r="O181" s="252"/>
      <c r="P181" s="252"/>
      <c r="Q181" s="252"/>
      <c r="R181" s="252"/>
      <c r="S181" s="252"/>
      <c r="T181" s="25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4" t="s">
        <v>163</v>
      </c>
      <c r="AU181" s="254" t="s">
        <v>87</v>
      </c>
      <c r="AV181" s="13" t="s">
        <v>85</v>
      </c>
      <c r="AW181" s="13" t="s">
        <v>33</v>
      </c>
      <c r="AX181" s="13" t="s">
        <v>77</v>
      </c>
      <c r="AY181" s="254" t="s">
        <v>149</v>
      </c>
    </row>
    <row r="182" s="14" customFormat="1">
      <c r="A182" s="14"/>
      <c r="B182" s="255"/>
      <c r="C182" s="256"/>
      <c r="D182" s="240" t="s">
        <v>163</v>
      </c>
      <c r="E182" s="257" t="s">
        <v>1</v>
      </c>
      <c r="F182" s="258" t="s">
        <v>1340</v>
      </c>
      <c r="G182" s="256"/>
      <c r="H182" s="259">
        <v>592.84000000000003</v>
      </c>
      <c r="I182" s="260"/>
      <c r="J182" s="256"/>
      <c r="K182" s="256"/>
      <c r="L182" s="261"/>
      <c r="M182" s="262"/>
      <c r="N182" s="263"/>
      <c r="O182" s="263"/>
      <c r="P182" s="263"/>
      <c r="Q182" s="263"/>
      <c r="R182" s="263"/>
      <c r="S182" s="263"/>
      <c r="T182" s="26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5" t="s">
        <v>163</v>
      </c>
      <c r="AU182" s="265" t="s">
        <v>87</v>
      </c>
      <c r="AV182" s="14" t="s">
        <v>87</v>
      </c>
      <c r="AW182" s="14" t="s">
        <v>33</v>
      </c>
      <c r="AX182" s="14" t="s">
        <v>77</v>
      </c>
      <c r="AY182" s="265" t="s">
        <v>149</v>
      </c>
    </row>
    <row r="183" s="14" customFormat="1">
      <c r="A183" s="14"/>
      <c r="B183" s="255"/>
      <c r="C183" s="256"/>
      <c r="D183" s="240" t="s">
        <v>163</v>
      </c>
      <c r="E183" s="257" t="s">
        <v>1</v>
      </c>
      <c r="F183" s="258" t="s">
        <v>1341</v>
      </c>
      <c r="G183" s="256"/>
      <c r="H183" s="259">
        <v>-159.20400000000001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5" t="s">
        <v>163</v>
      </c>
      <c r="AU183" s="265" t="s">
        <v>87</v>
      </c>
      <c r="AV183" s="14" t="s">
        <v>87</v>
      </c>
      <c r="AW183" s="14" t="s">
        <v>33</v>
      </c>
      <c r="AX183" s="14" t="s">
        <v>77</v>
      </c>
      <c r="AY183" s="265" t="s">
        <v>149</v>
      </c>
    </row>
    <row r="184" s="14" customFormat="1">
      <c r="A184" s="14"/>
      <c r="B184" s="255"/>
      <c r="C184" s="256"/>
      <c r="D184" s="240" t="s">
        <v>163</v>
      </c>
      <c r="E184" s="257" t="s">
        <v>1</v>
      </c>
      <c r="F184" s="258" t="s">
        <v>1342</v>
      </c>
      <c r="G184" s="256"/>
      <c r="H184" s="259">
        <v>-38.887999999999998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5" t="s">
        <v>163</v>
      </c>
      <c r="AU184" s="265" t="s">
        <v>87</v>
      </c>
      <c r="AV184" s="14" t="s">
        <v>87</v>
      </c>
      <c r="AW184" s="14" t="s">
        <v>33</v>
      </c>
      <c r="AX184" s="14" t="s">
        <v>77</v>
      </c>
      <c r="AY184" s="265" t="s">
        <v>149</v>
      </c>
    </row>
    <row r="185" s="14" customFormat="1">
      <c r="A185" s="14"/>
      <c r="B185" s="255"/>
      <c r="C185" s="256"/>
      <c r="D185" s="240" t="s">
        <v>163</v>
      </c>
      <c r="E185" s="257" t="s">
        <v>1</v>
      </c>
      <c r="F185" s="258" t="s">
        <v>1343</v>
      </c>
      <c r="G185" s="256"/>
      <c r="H185" s="259">
        <v>-58.332000000000001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5" t="s">
        <v>163</v>
      </c>
      <c r="AU185" s="265" t="s">
        <v>87</v>
      </c>
      <c r="AV185" s="14" t="s">
        <v>87</v>
      </c>
      <c r="AW185" s="14" t="s">
        <v>33</v>
      </c>
      <c r="AX185" s="14" t="s">
        <v>77</v>
      </c>
      <c r="AY185" s="265" t="s">
        <v>149</v>
      </c>
    </row>
    <row r="186" s="13" customFormat="1">
      <c r="A186" s="13"/>
      <c r="B186" s="245"/>
      <c r="C186" s="246"/>
      <c r="D186" s="240" t="s">
        <v>163</v>
      </c>
      <c r="E186" s="247" t="s">
        <v>1</v>
      </c>
      <c r="F186" s="248" t="s">
        <v>1344</v>
      </c>
      <c r="G186" s="246"/>
      <c r="H186" s="247" t="s">
        <v>1</v>
      </c>
      <c r="I186" s="249"/>
      <c r="J186" s="246"/>
      <c r="K186" s="246"/>
      <c r="L186" s="250"/>
      <c r="M186" s="251"/>
      <c r="N186" s="252"/>
      <c r="O186" s="252"/>
      <c r="P186" s="252"/>
      <c r="Q186" s="252"/>
      <c r="R186" s="252"/>
      <c r="S186" s="252"/>
      <c r="T186" s="25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4" t="s">
        <v>163</v>
      </c>
      <c r="AU186" s="254" t="s">
        <v>87</v>
      </c>
      <c r="AV186" s="13" t="s">
        <v>85</v>
      </c>
      <c r="AW186" s="13" t="s">
        <v>33</v>
      </c>
      <c r="AX186" s="13" t="s">
        <v>77</v>
      </c>
      <c r="AY186" s="254" t="s">
        <v>149</v>
      </c>
    </row>
    <row r="187" s="14" customFormat="1">
      <c r="A187" s="14"/>
      <c r="B187" s="255"/>
      <c r="C187" s="256"/>
      <c r="D187" s="240" t="s">
        <v>163</v>
      </c>
      <c r="E187" s="257" t="s">
        <v>1</v>
      </c>
      <c r="F187" s="258" t="s">
        <v>1345</v>
      </c>
      <c r="G187" s="256"/>
      <c r="H187" s="259">
        <v>-12.24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5" t="s">
        <v>163</v>
      </c>
      <c r="AU187" s="265" t="s">
        <v>87</v>
      </c>
      <c r="AV187" s="14" t="s">
        <v>87</v>
      </c>
      <c r="AW187" s="14" t="s">
        <v>33</v>
      </c>
      <c r="AX187" s="14" t="s">
        <v>77</v>
      </c>
      <c r="AY187" s="265" t="s">
        <v>149</v>
      </c>
    </row>
    <row r="188" s="13" customFormat="1">
      <c r="A188" s="13"/>
      <c r="B188" s="245"/>
      <c r="C188" s="246"/>
      <c r="D188" s="240" t="s">
        <v>163</v>
      </c>
      <c r="E188" s="247" t="s">
        <v>1</v>
      </c>
      <c r="F188" s="248" t="s">
        <v>1346</v>
      </c>
      <c r="G188" s="246"/>
      <c r="H188" s="247" t="s">
        <v>1</v>
      </c>
      <c r="I188" s="249"/>
      <c r="J188" s="246"/>
      <c r="K188" s="246"/>
      <c r="L188" s="250"/>
      <c r="M188" s="251"/>
      <c r="N188" s="252"/>
      <c r="O188" s="252"/>
      <c r="P188" s="252"/>
      <c r="Q188" s="252"/>
      <c r="R188" s="252"/>
      <c r="S188" s="252"/>
      <c r="T188" s="25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4" t="s">
        <v>163</v>
      </c>
      <c r="AU188" s="254" t="s">
        <v>87</v>
      </c>
      <c r="AV188" s="13" t="s">
        <v>85</v>
      </c>
      <c r="AW188" s="13" t="s">
        <v>33</v>
      </c>
      <c r="AX188" s="13" t="s">
        <v>77</v>
      </c>
      <c r="AY188" s="254" t="s">
        <v>149</v>
      </c>
    </row>
    <row r="189" s="15" customFormat="1">
      <c r="A189" s="15"/>
      <c r="B189" s="269"/>
      <c r="C189" s="270"/>
      <c r="D189" s="240" t="s">
        <v>163</v>
      </c>
      <c r="E189" s="271" t="s">
        <v>1</v>
      </c>
      <c r="F189" s="272" t="s">
        <v>319</v>
      </c>
      <c r="G189" s="270"/>
      <c r="H189" s="273">
        <v>324.17599999999999</v>
      </c>
      <c r="I189" s="274"/>
      <c r="J189" s="270"/>
      <c r="K189" s="270"/>
      <c r="L189" s="275"/>
      <c r="M189" s="276"/>
      <c r="N189" s="277"/>
      <c r="O189" s="277"/>
      <c r="P189" s="277"/>
      <c r="Q189" s="277"/>
      <c r="R189" s="277"/>
      <c r="S189" s="277"/>
      <c r="T189" s="278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9" t="s">
        <v>163</v>
      </c>
      <c r="AU189" s="279" t="s">
        <v>87</v>
      </c>
      <c r="AV189" s="15" t="s">
        <v>148</v>
      </c>
      <c r="AW189" s="15" t="s">
        <v>33</v>
      </c>
      <c r="AX189" s="15" t="s">
        <v>85</v>
      </c>
      <c r="AY189" s="279" t="s">
        <v>149</v>
      </c>
    </row>
    <row r="190" s="2" customFormat="1" ht="16.5" customHeight="1">
      <c r="A190" s="39"/>
      <c r="B190" s="40"/>
      <c r="C190" s="227" t="s">
        <v>8</v>
      </c>
      <c r="D190" s="227" t="s">
        <v>155</v>
      </c>
      <c r="E190" s="228" t="s">
        <v>577</v>
      </c>
      <c r="F190" s="229" t="s">
        <v>578</v>
      </c>
      <c r="G190" s="230" t="s">
        <v>425</v>
      </c>
      <c r="H190" s="231">
        <v>154.63399999999999</v>
      </c>
      <c r="I190" s="232"/>
      <c r="J190" s="233">
        <f>ROUND(I190*H190,2)</f>
        <v>0</v>
      </c>
      <c r="K190" s="229" t="s">
        <v>159</v>
      </c>
      <c r="L190" s="45"/>
      <c r="M190" s="234" t="s">
        <v>1</v>
      </c>
      <c r="N190" s="235" t="s">
        <v>42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148</v>
      </c>
      <c r="AT190" s="238" t="s">
        <v>155</v>
      </c>
      <c r="AU190" s="238" t="s">
        <v>87</v>
      </c>
      <c r="AY190" s="18" t="s">
        <v>149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85</v>
      </c>
      <c r="BK190" s="239">
        <f>ROUND(I190*H190,2)</f>
        <v>0</v>
      </c>
      <c r="BL190" s="18" t="s">
        <v>148</v>
      </c>
      <c r="BM190" s="238" t="s">
        <v>1347</v>
      </c>
    </row>
    <row r="191" s="2" customFormat="1">
      <c r="A191" s="39"/>
      <c r="B191" s="40"/>
      <c r="C191" s="41"/>
      <c r="D191" s="240" t="s">
        <v>162</v>
      </c>
      <c r="E191" s="41"/>
      <c r="F191" s="241" t="s">
        <v>580</v>
      </c>
      <c r="G191" s="41"/>
      <c r="H191" s="41"/>
      <c r="I191" s="242"/>
      <c r="J191" s="41"/>
      <c r="K191" s="41"/>
      <c r="L191" s="45"/>
      <c r="M191" s="243"/>
      <c r="N191" s="244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162</v>
      </c>
      <c r="AU191" s="18" t="s">
        <v>87</v>
      </c>
    </row>
    <row r="192" s="14" customFormat="1">
      <c r="A192" s="14"/>
      <c r="B192" s="255"/>
      <c r="C192" s="256"/>
      <c r="D192" s="240" t="s">
        <v>163</v>
      </c>
      <c r="E192" s="257" t="s">
        <v>1</v>
      </c>
      <c r="F192" s="258" t="s">
        <v>1348</v>
      </c>
      <c r="G192" s="256"/>
      <c r="H192" s="259">
        <v>154.58000000000001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5" t="s">
        <v>163</v>
      </c>
      <c r="AU192" s="265" t="s">
        <v>87</v>
      </c>
      <c r="AV192" s="14" t="s">
        <v>87</v>
      </c>
      <c r="AW192" s="14" t="s">
        <v>33</v>
      </c>
      <c r="AX192" s="14" t="s">
        <v>77</v>
      </c>
      <c r="AY192" s="265" t="s">
        <v>149</v>
      </c>
    </row>
    <row r="193" s="14" customFormat="1">
      <c r="A193" s="14"/>
      <c r="B193" s="255"/>
      <c r="C193" s="256"/>
      <c r="D193" s="240" t="s">
        <v>163</v>
      </c>
      <c r="E193" s="257" t="s">
        <v>1</v>
      </c>
      <c r="F193" s="258" t="s">
        <v>1349</v>
      </c>
      <c r="G193" s="256"/>
      <c r="H193" s="259">
        <v>3.3759999999999999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5" t="s">
        <v>163</v>
      </c>
      <c r="AU193" s="265" t="s">
        <v>87</v>
      </c>
      <c r="AV193" s="14" t="s">
        <v>87</v>
      </c>
      <c r="AW193" s="14" t="s">
        <v>33</v>
      </c>
      <c r="AX193" s="14" t="s">
        <v>77</v>
      </c>
      <c r="AY193" s="265" t="s">
        <v>149</v>
      </c>
    </row>
    <row r="194" s="14" customFormat="1">
      <c r="A194" s="14"/>
      <c r="B194" s="255"/>
      <c r="C194" s="256"/>
      <c r="D194" s="240" t="s">
        <v>163</v>
      </c>
      <c r="E194" s="257" t="s">
        <v>1</v>
      </c>
      <c r="F194" s="258" t="s">
        <v>1350</v>
      </c>
      <c r="G194" s="256"/>
      <c r="H194" s="259">
        <v>1.248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5" t="s">
        <v>163</v>
      </c>
      <c r="AU194" s="265" t="s">
        <v>87</v>
      </c>
      <c r="AV194" s="14" t="s">
        <v>87</v>
      </c>
      <c r="AW194" s="14" t="s">
        <v>33</v>
      </c>
      <c r="AX194" s="14" t="s">
        <v>77</v>
      </c>
      <c r="AY194" s="265" t="s">
        <v>149</v>
      </c>
    </row>
    <row r="195" s="16" customFormat="1">
      <c r="A195" s="16"/>
      <c r="B195" s="290"/>
      <c r="C195" s="291"/>
      <c r="D195" s="240" t="s">
        <v>163</v>
      </c>
      <c r="E195" s="292" t="s">
        <v>1</v>
      </c>
      <c r="F195" s="293" t="s">
        <v>584</v>
      </c>
      <c r="G195" s="291"/>
      <c r="H195" s="294">
        <v>159.20400000000001</v>
      </c>
      <c r="I195" s="295"/>
      <c r="J195" s="291"/>
      <c r="K195" s="291"/>
      <c r="L195" s="296"/>
      <c r="M195" s="297"/>
      <c r="N195" s="298"/>
      <c r="O195" s="298"/>
      <c r="P195" s="298"/>
      <c r="Q195" s="298"/>
      <c r="R195" s="298"/>
      <c r="S195" s="298"/>
      <c r="T195" s="299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300" t="s">
        <v>163</v>
      </c>
      <c r="AU195" s="300" t="s">
        <v>87</v>
      </c>
      <c r="AV195" s="16" t="s">
        <v>171</v>
      </c>
      <c r="AW195" s="16" t="s">
        <v>33</v>
      </c>
      <c r="AX195" s="16" t="s">
        <v>77</v>
      </c>
      <c r="AY195" s="300" t="s">
        <v>149</v>
      </c>
    </row>
    <row r="196" s="13" customFormat="1">
      <c r="A196" s="13"/>
      <c r="B196" s="245"/>
      <c r="C196" s="246"/>
      <c r="D196" s="240" t="s">
        <v>163</v>
      </c>
      <c r="E196" s="247" t="s">
        <v>1</v>
      </c>
      <c r="F196" s="248" t="s">
        <v>1351</v>
      </c>
      <c r="G196" s="246"/>
      <c r="H196" s="247" t="s">
        <v>1</v>
      </c>
      <c r="I196" s="249"/>
      <c r="J196" s="246"/>
      <c r="K196" s="246"/>
      <c r="L196" s="250"/>
      <c r="M196" s="251"/>
      <c r="N196" s="252"/>
      <c r="O196" s="252"/>
      <c r="P196" s="252"/>
      <c r="Q196" s="252"/>
      <c r="R196" s="252"/>
      <c r="S196" s="252"/>
      <c r="T196" s="25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163</v>
      </c>
      <c r="AU196" s="254" t="s">
        <v>87</v>
      </c>
      <c r="AV196" s="13" t="s">
        <v>85</v>
      </c>
      <c r="AW196" s="13" t="s">
        <v>33</v>
      </c>
      <c r="AX196" s="13" t="s">
        <v>77</v>
      </c>
      <c r="AY196" s="254" t="s">
        <v>149</v>
      </c>
    </row>
    <row r="197" s="14" customFormat="1">
      <c r="A197" s="14"/>
      <c r="B197" s="255"/>
      <c r="C197" s="256"/>
      <c r="D197" s="240" t="s">
        <v>163</v>
      </c>
      <c r="E197" s="257" t="s">
        <v>1</v>
      </c>
      <c r="F197" s="258" t="s">
        <v>1352</v>
      </c>
      <c r="G197" s="256"/>
      <c r="H197" s="259">
        <v>-4.476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163</v>
      </c>
      <c r="AU197" s="265" t="s">
        <v>87</v>
      </c>
      <c r="AV197" s="14" t="s">
        <v>87</v>
      </c>
      <c r="AW197" s="14" t="s">
        <v>33</v>
      </c>
      <c r="AX197" s="14" t="s">
        <v>77</v>
      </c>
      <c r="AY197" s="265" t="s">
        <v>149</v>
      </c>
    </row>
    <row r="198" s="14" customFormat="1">
      <c r="A198" s="14"/>
      <c r="B198" s="255"/>
      <c r="C198" s="256"/>
      <c r="D198" s="240" t="s">
        <v>163</v>
      </c>
      <c r="E198" s="257" t="s">
        <v>1</v>
      </c>
      <c r="F198" s="258" t="s">
        <v>1353</v>
      </c>
      <c r="G198" s="256"/>
      <c r="H198" s="259">
        <v>-0.069000000000000006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5" t="s">
        <v>163</v>
      </c>
      <c r="AU198" s="265" t="s">
        <v>87</v>
      </c>
      <c r="AV198" s="14" t="s">
        <v>87</v>
      </c>
      <c r="AW198" s="14" t="s">
        <v>33</v>
      </c>
      <c r="AX198" s="14" t="s">
        <v>77</v>
      </c>
      <c r="AY198" s="265" t="s">
        <v>149</v>
      </c>
    </row>
    <row r="199" s="14" customFormat="1">
      <c r="A199" s="14"/>
      <c r="B199" s="255"/>
      <c r="C199" s="256"/>
      <c r="D199" s="240" t="s">
        <v>163</v>
      </c>
      <c r="E199" s="257" t="s">
        <v>1</v>
      </c>
      <c r="F199" s="258" t="s">
        <v>1354</v>
      </c>
      <c r="G199" s="256"/>
      <c r="H199" s="259">
        <v>-0.025000000000000001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5" t="s">
        <v>163</v>
      </c>
      <c r="AU199" s="265" t="s">
        <v>87</v>
      </c>
      <c r="AV199" s="14" t="s">
        <v>87</v>
      </c>
      <c r="AW199" s="14" t="s">
        <v>33</v>
      </c>
      <c r="AX199" s="14" t="s">
        <v>77</v>
      </c>
      <c r="AY199" s="265" t="s">
        <v>149</v>
      </c>
    </row>
    <row r="200" s="15" customFormat="1">
      <c r="A200" s="15"/>
      <c r="B200" s="269"/>
      <c r="C200" s="270"/>
      <c r="D200" s="240" t="s">
        <v>163</v>
      </c>
      <c r="E200" s="271" t="s">
        <v>1</v>
      </c>
      <c r="F200" s="272" t="s">
        <v>319</v>
      </c>
      <c r="G200" s="270"/>
      <c r="H200" s="273">
        <v>154.63399999999999</v>
      </c>
      <c r="I200" s="274"/>
      <c r="J200" s="270"/>
      <c r="K200" s="270"/>
      <c r="L200" s="275"/>
      <c r="M200" s="276"/>
      <c r="N200" s="277"/>
      <c r="O200" s="277"/>
      <c r="P200" s="277"/>
      <c r="Q200" s="277"/>
      <c r="R200" s="277"/>
      <c r="S200" s="277"/>
      <c r="T200" s="278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9" t="s">
        <v>163</v>
      </c>
      <c r="AU200" s="279" t="s">
        <v>87</v>
      </c>
      <c r="AV200" s="15" t="s">
        <v>148</v>
      </c>
      <c r="AW200" s="15" t="s">
        <v>33</v>
      </c>
      <c r="AX200" s="15" t="s">
        <v>85</v>
      </c>
      <c r="AY200" s="279" t="s">
        <v>149</v>
      </c>
    </row>
    <row r="201" s="2" customFormat="1" ht="16.5" customHeight="1">
      <c r="A201" s="39"/>
      <c r="B201" s="40"/>
      <c r="C201" s="280" t="s">
        <v>248</v>
      </c>
      <c r="D201" s="280" t="s">
        <v>553</v>
      </c>
      <c r="E201" s="281" t="s">
        <v>589</v>
      </c>
      <c r="F201" s="282" t="s">
        <v>590</v>
      </c>
      <c r="G201" s="283" t="s">
        <v>534</v>
      </c>
      <c r="H201" s="284">
        <v>309.26799999999997</v>
      </c>
      <c r="I201" s="285"/>
      <c r="J201" s="286">
        <f>ROUND(I201*H201,2)</f>
        <v>0</v>
      </c>
      <c r="K201" s="282" t="s">
        <v>159</v>
      </c>
      <c r="L201" s="287"/>
      <c r="M201" s="288" t="s">
        <v>1</v>
      </c>
      <c r="N201" s="289" t="s">
        <v>42</v>
      </c>
      <c r="O201" s="92"/>
      <c r="P201" s="236">
        <f>O201*H201</f>
        <v>0</v>
      </c>
      <c r="Q201" s="236">
        <v>1</v>
      </c>
      <c r="R201" s="236">
        <f>Q201*H201</f>
        <v>309.26799999999997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197</v>
      </c>
      <c r="AT201" s="238" t="s">
        <v>553</v>
      </c>
      <c r="AU201" s="238" t="s">
        <v>87</v>
      </c>
      <c r="AY201" s="18" t="s">
        <v>149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85</v>
      </c>
      <c r="BK201" s="239">
        <f>ROUND(I201*H201,2)</f>
        <v>0</v>
      </c>
      <c r="BL201" s="18" t="s">
        <v>148</v>
      </c>
      <c r="BM201" s="238" t="s">
        <v>1355</v>
      </c>
    </row>
    <row r="202" s="2" customFormat="1">
      <c r="A202" s="39"/>
      <c r="B202" s="40"/>
      <c r="C202" s="41"/>
      <c r="D202" s="240" t="s">
        <v>162</v>
      </c>
      <c r="E202" s="41"/>
      <c r="F202" s="241" t="s">
        <v>590</v>
      </c>
      <c r="G202" s="41"/>
      <c r="H202" s="41"/>
      <c r="I202" s="242"/>
      <c r="J202" s="41"/>
      <c r="K202" s="41"/>
      <c r="L202" s="45"/>
      <c r="M202" s="243"/>
      <c r="N202" s="244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162</v>
      </c>
      <c r="AU202" s="18" t="s">
        <v>87</v>
      </c>
    </row>
    <row r="203" s="14" customFormat="1">
      <c r="A203" s="14"/>
      <c r="B203" s="255"/>
      <c r="C203" s="256"/>
      <c r="D203" s="240" t="s">
        <v>163</v>
      </c>
      <c r="E203" s="257" t="s">
        <v>1</v>
      </c>
      <c r="F203" s="258" t="s">
        <v>1356</v>
      </c>
      <c r="G203" s="256"/>
      <c r="H203" s="259">
        <v>309.26799999999997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5" t="s">
        <v>163</v>
      </c>
      <c r="AU203" s="265" t="s">
        <v>87</v>
      </c>
      <c r="AV203" s="14" t="s">
        <v>87</v>
      </c>
      <c r="AW203" s="14" t="s">
        <v>33</v>
      </c>
      <c r="AX203" s="14" t="s">
        <v>85</v>
      </c>
      <c r="AY203" s="265" t="s">
        <v>149</v>
      </c>
    </row>
    <row r="204" s="12" customFormat="1" ht="22.8" customHeight="1">
      <c r="A204" s="12"/>
      <c r="B204" s="211"/>
      <c r="C204" s="212"/>
      <c r="D204" s="213" t="s">
        <v>76</v>
      </c>
      <c r="E204" s="225" t="s">
        <v>148</v>
      </c>
      <c r="F204" s="225" t="s">
        <v>719</v>
      </c>
      <c r="G204" s="212"/>
      <c r="H204" s="212"/>
      <c r="I204" s="215"/>
      <c r="J204" s="226">
        <f>BK204</f>
        <v>0</v>
      </c>
      <c r="K204" s="212"/>
      <c r="L204" s="217"/>
      <c r="M204" s="218"/>
      <c r="N204" s="219"/>
      <c r="O204" s="219"/>
      <c r="P204" s="220">
        <f>SUM(P205:P222)</f>
        <v>0</v>
      </c>
      <c r="Q204" s="219"/>
      <c r="R204" s="220">
        <f>SUM(R205:R222)</f>
        <v>0.22576000000000002</v>
      </c>
      <c r="S204" s="219"/>
      <c r="T204" s="221">
        <f>SUM(T205:T222)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2" t="s">
        <v>85</v>
      </c>
      <c r="AT204" s="223" t="s">
        <v>76</v>
      </c>
      <c r="AU204" s="223" t="s">
        <v>85</v>
      </c>
      <c r="AY204" s="222" t="s">
        <v>149</v>
      </c>
      <c r="BK204" s="224">
        <f>SUM(BK205:BK222)</f>
        <v>0</v>
      </c>
    </row>
    <row r="205" s="2" customFormat="1" ht="16.5" customHeight="1">
      <c r="A205" s="39"/>
      <c r="B205" s="40"/>
      <c r="C205" s="227" t="s">
        <v>255</v>
      </c>
      <c r="D205" s="227" t="s">
        <v>155</v>
      </c>
      <c r="E205" s="228" t="s">
        <v>1357</v>
      </c>
      <c r="F205" s="229" t="s">
        <v>1358</v>
      </c>
      <c r="G205" s="230" t="s">
        <v>425</v>
      </c>
      <c r="H205" s="231">
        <v>58.332000000000001</v>
      </c>
      <c r="I205" s="232"/>
      <c r="J205" s="233">
        <f>ROUND(I205*H205,2)</f>
        <v>0</v>
      </c>
      <c r="K205" s="229" t="s">
        <v>159</v>
      </c>
      <c r="L205" s="45"/>
      <c r="M205" s="234" t="s">
        <v>1</v>
      </c>
      <c r="N205" s="235" t="s">
        <v>42</v>
      </c>
      <c r="O205" s="92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148</v>
      </c>
      <c r="AT205" s="238" t="s">
        <v>155</v>
      </c>
      <c r="AU205" s="238" t="s">
        <v>87</v>
      </c>
      <c r="AY205" s="18" t="s">
        <v>149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85</v>
      </c>
      <c r="BK205" s="239">
        <f>ROUND(I205*H205,2)</f>
        <v>0</v>
      </c>
      <c r="BL205" s="18" t="s">
        <v>148</v>
      </c>
      <c r="BM205" s="238" t="s">
        <v>1359</v>
      </c>
    </row>
    <row r="206" s="2" customFormat="1">
      <c r="A206" s="39"/>
      <c r="B206" s="40"/>
      <c r="C206" s="41"/>
      <c r="D206" s="240" t="s">
        <v>162</v>
      </c>
      <c r="E206" s="41"/>
      <c r="F206" s="241" t="s">
        <v>1360</v>
      </c>
      <c r="G206" s="41"/>
      <c r="H206" s="41"/>
      <c r="I206" s="242"/>
      <c r="J206" s="41"/>
      <c r="K206" s="41"/>
      <c r="L206" s="45"/>
      <c r="M206" s="243"/>
      <c r="N206" s="244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162</v>
      </c>
      <c r="AU206" s="18" t="s">
        <v>87</v>
      </c>
    </row>
    <row r="207" s="13" customFormat="1">
      <c r="A207" s="13"/>
      <c r="B207" s="245"/>
      <c r="C207" s="246"/>
      <c r="D207" s="240" t="s">
        <v>163</v>
      </c>
      <c r="E207" s="247" t="s">
        <v>1</v>
      </c>
      <c r="F207" s="248" t="s">
        <v>1361</v>
      </c>
      <c r="G207" s="246"/>
      <c r="H207" s="247" t="s">
        <v>1</v>
      </c>
      <c r="I207" s="249"/>
      <c r="J207" s="246"/>
      <c r="K207" s="246"/>
      <c r="L207" s="250"/>
      <c r="M207" s="251"/>
      <c r="N207" s="252"/>
      <c r="O207" s="252"/>
      <c r="P207" s="252"/>
      <c r="Q207" s="252"/>
      <c r="R207" s="252"/>
      <c r="S207" s="252"/>
      <c r="T207" s="25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4" t="s">
        <v>163</v>
      </c>
      <c r="AU207" s="254" t="s">
        <v>87</v>
      </c>
      <c r="AV207" s="13" t="s">
        <v>85</v>
      </c>
      <c r="AW207" s="13" t="s">
        <v>33</v>
      </c>
      <c r="AX207" s="13" t="s">
        <v>77</v>
      </c>
      <c r="AY207" s="254" t="s">
        <v>149</v>
      </c>
    </row>
    <row r="208" s="13" customFormat="1">
      <c r="A208" s="13"/>
      <c r="B208" s="245"/>
      <c r="C208" s="246"/>
      <c r="D208" s="240" t="s">
        <v>163</v>
      </c>
      <c r="E208" s="247" t="s">
        <v>1</v>
      </c>
      <c r="F208" s="248" t="s">
        <v>1362</v>
      </c>
      <c r="G208" s="246"/>
      <c r="H208" s="247" t="s">
        <v>1</v>
      </c>
      <c r="I208" s="249"/>
      <c r="J208" s="246"/>
      <c r="K208" s="246"/>
      <c r="L208" s="250"/>
      <c r="M208" s="251"/>
      <c r="N208" s="252"/>
      <c r="O208" s="252"/>
      <c r="P208" s="252"/>
      <c r="Q208" s="252"/>
      <c r="R208" s="252"/>
      <c r="S208" s="252"/>
      <c r="T208" s="25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4" t="s">
        <v>163</v>
      </c>
      <c r="AU208" s="254" t="s">
        <v>87</v>
      </c>
      <c r="AV208" s="13" t="s">
        <v>85</v>
      </c>
      <c r="AW208" s="13" t="s">
        <v>33</v>
      </c>
      <c r="AX208" s="13" t="s">
        <v>77</v>
      </c>
      <c r="AY208" s="254" t="s">
        <v>149</v>
      </c>
    </row>
    <row r="209" s="14" customFormat="1">
      <c r="A209" s="14"/>
      <c r="B209" s="255"/>
      <c r="C209" s="256"/>
      <c r="D209" s="240" t="s">
        <v>163</v>
      </c>
      <c r="E209" s="257" t="s">
        <v>1</v>
      </c>
      <c r="F209" s="258" t="s">
        <v>1363</v>
      </c>
      <c r="G209" s="256"/>
      <c r="H209" s="259">
        <v>58.332000000000001</v>
      </c>
      <c r="I209" s="260"/>
      <c r="J209" s="256"/>
      <c r="K209" s="256"/>
      <c r="L209" s="261"/>
      <c r="M209" s="262"/>
      <c r="N209" s="263"/>
      <c r="O209" s="263"/>
      <c r="P209" s="263"/>
      <c r="Q209" s="263"/>
      <c r="R209" s="263"/>
      <c r="S209" s="263"/>
      <c r="T209" s="26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5" t="s">
        <v>163</v>
      </c>
      <c r="AU209" s="265" t="s">
        <v>87</v>
      </c>
      <c r="AV209" s="14" t="s">
        <v>87</v>
      </c>
      <c r="AW209" s="14" t="s">
        <v>33</v>
      </c>
      <c r="AX209" s="14" t="s">
        <v>85</v>
      </c>
      <c r="AY209" s="265" t="s">
        <v>149</v>
      </c>
    </row>
    <row r="210" s="2" customFormat="1" ht="16.5" customHeight="1">
      <c r="A210" s="39"/>
      <c r="B210" s="40"/>
      <c r="C210" s="227" t="s">
        <v>374</v>
      </c>
      <c r="D210" s="227" t="s">
        <v>155</v>
      </c>
      <c r="E210" s="228" t="s">
        <v>727</v>
      </c>
      <c r="F210" s="229" t="s">
        <v>728</v>
      </c>
      <c r="G210" s="230" t="s">
        <v>425</v>
      </c>
      <c r="H210" s="231">
        <v>38.887999999999998</v>
      </c>
      <c r="I210" s="232"/>
      <c r="J210" s="233">
        <f>ROUND(I210*H210,2)</f>
        <v>0</v>
      </c>
      <c r="K210" s="229" t="s">
        <v>159</v>
      </c>
      <c r="L210" s="45"/>
      <c r="M210" s="234" t="s">
        <v>1</v>
      </c>
      <c r="N210" s="235" t="s">
        <v>42</v>
      </c>
      <c r="O210" s="92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148</v>
      </c>
      <c r="AT210" s="238" t="s">
        <v>155</v>
      </c>
      <c r="AU210" s="238" t="s">
        <v>87</v>
      </c>
      <c r="AY210" s="18" t="s">
        <v>149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85</v>
      </c>
      <c r="BK210" s="239">
        <f>ROUND(I210*H210,2)</f>
        <v>0</v>
      </c>
      <c r="BL210" s="18" t="s">
        <v>148</v>
      </c>
      <c r="BM210" s="238" t="s">
        <v>1364</v>
      </c>
    </row>
    <row r="211" s="2" customFormat="1">
      <c r="A211" s="39"/>
      <c r="B211" s="40"/>
      <c r="C211" s="41"/>
      <c r="D211" s="240" t="s">
        <v>162</v>
      </c>
      <c r="E211" s="41"/>
      <c r="F211" s="241" t="s">
        <v>730</v>
      </c>
      <c r="G211" s="41"/>
      <c r="H211" s="41"/>
      <c r="I211" s="242"/>
      <c r="J211" s="41"/>
      <c r="K211" s="41"/>
      <c r="L211" s="45"/>
      <c r="M211" s="243"/>
      <c r="N211" s="244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162</v>
      </c>
      <c r="AU211" s="18" t="s">
        <v>87</v>
      </c>
    </row>
    <row r="212" s="14" customFormat="1">
      <c r="A212" s="14"/>
      <c r="B212" s="255"/>
      <c r="C212" s="256"/>
      <c r="D212" s="240" t="s">
        <v>163</v>
      </c>
      <c r="E212" s="257" t="s">
        <v>1</v>
      </c>
      <c r="F212" s="258" t="s">
        <v>1365</v>
      </c>
      <c r="G212" s="256"/>
      <c r="H212" s="259">
        <v>38.887999999999998</v>
      </c>
      <c r="I212" s="260"/>
      <c r="J212" s="256"/>
      <c r="K212" s="256"/>
      <c r="L212" s="261"/>
      <c r="M212" s="262"/>
      <c r="N212" s="263"/>
      <c r="O212" s="263"/>
      <c r="P212" s="263"/>
      <c r="Q212" s="263"/>
      <c r="R212" s="263"/>
      <c r="S212" s="263"/>
      <c r="T212" s="26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5" t="s">
        <v>163</v>
      </c>
      <c r="AU212" s="265" t="s">
        <v>87</v>
      </c>
      <c r="AV212" s="14" t="s">
        <v>87</v>
      </c>
      <c r="AW212" s="14" t="s">
        <v>33</v>
      </c>
      <c r="AX212" s="14" t="s">
        <v>85</v>
      </c>
      <c r="AY212" s="265" t="s">
        <v>149</v>
      </c>
    </row>
    <row r="213" s="2" customFormat="1" ht="16.5" customHeight="1">
      <c r="A213" s="39"/>
      <c r="B213" s="40"/>
      <c r="C213" s="227" t="s">
        <v>382</v>
      </c>
      <c r="D213" s="227" t="s">
        <v>155</v>
      </c>
      <c r="E213" s="228" t="s">
        <v>1366</v>
      </c>
      <c r="F213" s="229" t="s">
        <v>1367</v>
      </c>
      <c r="G213" s="230" t="s">
        <v>425</v>
      </c>
      <c r="H213" s="231">
        <v>1.7</v>
      </c>
      <c r="I213" s="232"/>
      <c r="J213" s="233">
        <f>ROUND(I213*H213,2)</f>
        <v>0</v>
      </c>
      <c r="K213" s="229" t="s">
        <v>159</v>
      </c>
      <c r="L213" s="45"/>
      <c r="M213" s="234" t="s">
        <v>1</v>
      </c>
      <c r="N213" s="235" t="s">
        <v>42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148</v>
      </c>
      <c r="AT213" s="238" t="s">
        <v>155</v>
      </c>
      <c r="AU213" s="238" t="s">
        <v>87</v>
      </c>
      <c r="AY213" s="18" t="s">
        <v>149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85</v>
      </c>
      <c r="BK213" s="239">
        <f>ROUND(I213*H213,2)</f>
        <v>0</v>
      </c>
      <c r="BL213" s="18" t="s">
        <v>148</v>
      </c>
      <c r="BM213" s="238" t="s">
        <v>1368</v>
      </c>
    </row>
    <row r="214" s="2" customFormat="1">
      <c r="A214" s="39"/>
      <c r="B214" s="40"/>
      <c r="C214" s="41"/>
      <c r="D214" s="240" t="s">
        <v>162</v>
      </c>
      <c r="E214" s="41"/>
      <c r="F214" s="241" t="s">
        <v>1369</v>
      </c>
      <c r="G214" s="41"/>
      <c r="H214" s="41"/>
      <c r="I214" s="242"/>
      <c r="J214" s="41"/>
      <c r="K214" s="41"/>
      <c r="L214" s="45"/>
      <c r="M214" s="243"/>
      <c r="N214" s="244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162</v>
      </c>
      <c r="AU214" s="18" t="s">
        <v>87</v>
      </c>
    </row>
    <row r="215" s="13" customFormat="1">
      <c r="A215" s="13"/>
      <c r="B215" s="245"/>
      <c r="C215" s="246"/>
      <c r="D215" s="240" t="s">
        <v>163</v>
      </c>
      <c r="E215" s="247" t="s">
        <v>1</v>
      </c>
      <c r="F215" s="248" t="s">
        <v>1370</v>
      </c>
      <c r="G215" s="246"/>
      <c r="H215" s="247" t="s">
        <v>1</v>
      </c>
      <c r="I215" s="249"/>
      <c r="J215" s="246"/>
      <c r="K215" s="246"/>
      <c r="L215" s="250"/>
      <c r="M215" s="251"/>
      <c r="N215" s="252"/>
      <c r="O215" s="252"/>
      <c r="P215" s="252"/>
      <c r="Q215" s="252"/>
      <c r="R215" s="252"/>
      <c r="S215" s="252"/>
      <c r="T215" s="25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4" t="s">
        <v>163</v>
      </c>
      <c r="AU215" s="254" t="s">
        <v>87</v>
      </c>
      <c r="AV215" s="13" t="s">
        <v>85</v>
      </c>
      <c r="AW215" s="13" t="s">
        <v>33</v>
      </c>
      <c r="AX215" s="13" t="s">
        <v>77</v>
      </c>
      <c r="AY215" s="254" t="s">
        <v>149</v>
      </c>
    </row>
    <row r="216" s="14" customFormat="1">
      <c r="A216" s="14"/>
      <c r="B216" s="255"/>
      <c r="C216" s="256"/>
      <c r="D216" s="240" t="s">
        <v>163</v>
      </c>
      <c r="E216" s="257" t="s">
        <v>1</v>
      </c>
      <c r="F216" s="258" t="s">
        <v>1371</v>
      </c>
      <c r="G216" s="256"/>
      <c r="H216" s="259">
        <v>1.7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5" t="s">
        <v>163</v>
      </c>
      <c r="AU216" s="265" t="s">
        <v>87</v>
      </c>
      <c r="AV216" s="14" t="s">
        <v>87</v>
      </c>
      <c r="AW216" s="14" t="s">
        <v>33</v>
      </c>
      <c r="AX216" s="14" t="s">
        <v>85</v>
      </c>
      <c r="AY216" s="265" t="s">
        <v>149</v>
      </c>
    </row>
    <row r="217" s="2" customFormat="1" ht="16.5" customHeight="1">
      <c r="A217" s="39"/>
      <c r="B217" s="40"/>
      <c r="C217" s="227" t="s">
        <v>389</v>
      </c>
      <c r="D217" s="227" t="s">
        <v>155</v>
      </c>
      <c r="E217" s="228" t="s">
        <v>1372</v>
      </c>
      <c r="F217" s="229" t="s">
        <v>1373</v>
      </c>
      <c r="G217" s="230" t="s">
        <v>278</v>
      </c>
      <c r="H217" s="231">
        <v>17</v>
      </c>
      <c r="I217" s="232"/>
      <c r="J217" s="233">
        <f>ROUND(I217*H217,2)</f>
        <v>0</v>
      </c>
      <c r="K217" s="229" t="s">
        <v>159</v>
      </c>
      <c r="L217" s="45"/>
      <c r="M217" s="234" t="s">
        <v>1</v>
      </c>
      <c r="N217" s="235" t="s">
        <v>42</v>
      </c>
      <c r="O217" s="92"/>
      <c r="P217" s="236">
        <f>O217*H217</f>
        <v>0</v>
      </c>
      <c r="Q217" s="236">
        <v>0.01328</v>
      </c>
      <c r="R217" s="236">
        <f>Q217*H217</f>
        <v>0.22576000000000002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148</v>
      </c>
      <c r="AT217" s="238" t="s">
        <v>155</v>
      </c>
      <c r="AU217" s="238" t="s">
        <v>87</v>
      </c>
      <c r="AY217" s="18" t="s">
        <v>149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85</v>
      </c>
      <c r="BK217" s="239">
        <f>ROUND(I217*H217,2)</f>
        <v>0</v>
      </c>
      <c r="BL217" s="18" t="s">
        <v>148</v>
      </c>
      <c r="BM217" s="238" t="s">
        <v>1374</v>
      </c>
    </row>
    <row r="218" s="2" customFormat="1">
      <c r="A218" s="39"/>
      <c r="B218" s="40"/>
      <c r="C218" s="41"/>
      <c r="D218" s="240" t="s">
        <v>162</v>
      </c>
      <c r="E218" s="41"/>
      <c r="F218" s="241" t="s">
        <v>1375</v>
      </c>
      <c r="G218" s="41"/>
      <c r="H218" s="41"/>
      <c r="I218" s="242"/>
      <c r="J218" s="41"/>
      <c r="K218" s="41"/>
      <c r="L218" s="45"/>
      <c r="M218" s="243"/>
      <c r="N218" s="244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162</v>
      </c>
      <c r="AU218" s="18" t="s">
        <v>87</v>
      </c>
    </row>
    <row r="219" s="14" customFormat="1">
      <c r="A219" s="14"/>
      <c r="B219" s="255"/>
      <c r="C219" s="256"/>
      <c r="D219" s="240" t="s">
        <v>163</v>
      </c>
      <c r="E219" s="257" t="s">
        <v>1</v>
      </c>
      <c r="F219" s="258" t="s">
        <v>1376</v>
      </c>
      <c r="G219" s="256"/>
      <c r="H219" s="259">
        <v>17</v>
      </c>
      <c r="I219" s="260"/>
      <c r="J219" s="256"/>
      <c r="K219" s="256"/>
      <c r="L219" s="261"/>
      <c r="M219" s="262"/>
      <c r="N219" s="263"/>
      <c r="O219" s="263"/>
      <c r="P219" s="263"/>
      <c r="Q219" s="263"/>
      <c r="R219" s="263"/>
      <c r="S219" s="263"/>
      <c r="T219" s="26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5" t="s">
        <v>163</v>
      </c>
      <c r="AU219" s="265" t="s">
        <v>87</v>
      </c>
      <c r="AV219" s="14" t="s">
        <v>87</v>
      </c>
      <c r="AW219" s="14" t="s">
        <v>33</v>
      </c>
      <c r="AX219" s="14" t="s">
        <v>85</v>
      </c>
      <c r="AY219" s="265" t="s">
        <v>149</v>
      </c>
    </row>
    <row r="220" s="2" customFormat="1" ht="16.5" customHeight="1">
      <c r="A220" s="39"/>
      <c r="B220" s="40"/>
      <c r="C220" s="227" t="s">
        <v>7</v>
      </c>
      <c r="D220" s="227" t="s">
        <v>155</v>
      </c>
      <c r="E220" s="228" t="s">
        <v>1377</v>
      </c>
      <c r="F220" s="229" t="s">
        <v>1378</v>
      </c>
      <c r="G220" s="230" t="s">
        <v>278</v>
      </c>
      <c r="H220" s="231">
        <v>17</v>
      </c>
      <c r="I220" s="232"/>
      <c r="J220" s="233">
        <f>ROUND(I220*H220,2)</f>
        <v>0</v>
      </c>
      <c r="K220" s="229" t="s">
        <v>159</v>
      </c>
      <c r="L220" s="45"/>
      <c r="M220" s="234" t="s">
        <v>1</v>
      </c>
      <c r="N220" s="235" t="s">
        <v>42</v>
      </c>
      <c r="O220" s="92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148</v>
      </c>
      <c r="AT220" s="238" t="s">
        <v>155</v>
      </c>
      <c r="AU220" s="238" t="s">
        <v>87</v>
      </c>
      <c r="AY220" s="18" t="s">
        <v>149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85</v>
      </c>
      <c r="BK220" s="239">
        <f>ROUND(I220*H220,2)</f>
        <v>0</v>
      </c>
      <c r="BL220" s="18" t="s">
        <v>148</v>
      </c>
      <c r="BM220" s="238" t="s">
        <v>1379</v>
      </c>
    </row>
    <row r="221" s="2" customFormat="1">
      <c r="A221" s="39"/>
      <c r="B221" s="40"/>
      <c r="C221" s="41"/>
      <c r="D221" s="240" t="s">
        <v>162</v>
      </c>
      <c r="E221" s="41"/>
      <c r="F221" s="241" t="s">
        <v>1380</v>
      </c>
      <c r="G221" s="41"/>
      <c r="H221" s="41"/>
      <c r="I221" s="242"/>
      <c r="J221" s="41"/>
      <c r="K221" s="41"/>
      <c r="L221" s="45"/>
      <c r="M221" s="243"/>
      <c r="N221" s="244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162</v>
      </c>
      <c r="AU221" s="18" t="s">
        <v>87</v>
      </c>
    </row>
    <row r="222" s="14" customFormat="1">
      <c r="A222" s="14"/>
      <c r="B222" s="255"/>
      <c r="C222" s="256"/>
      <c r="D222" s="240" t="s">
        <v>163</v>
      </c>
      <c r="E222" s="257" t="s">
        <v>1</v>
      </c>
      <c r="F222" s="258" t="s">
        <v>1381</v>
      </c>
      <c r="G222" s="256"/>
      <c r="H222" s="259">
        <v>17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5" t="s">
        <v>163</v>
      </c>
      <c r="AU222" s="265" t="s">
        <v>87</v>
      </c>
      <c r="AV222" s="14" t="s">
        <v>87</v>
      </c>
      <c r="AW222" s="14" t="s">
        <v>33</v>
      </c>
      <c r="AX222" s="14" t="s">
        <v>85</v>
      </c>
      <c r="AY222" s="265" t="s">
        <v>149</v>
      </c>
    </row>
    <row r="223" s="12" customFormat="1" ht="22.8" customHeight="1">
      <c r="A223" s="12"/>
      <c r="B223" s="211"/>
      <c r="C223" s="212"/>
      <c r="D223" s="213" t="s">
        <v>76</v>
      </c>
      <c r="E223" s="225" t="s">
        <v>197</v>
      </c>
      <c r="F223" s="225" t="s">
        <v>889</v>
      </c>
      <c r="G223" s="212"/>
      <c r="H223" s="212"/>
      <c r="I223" s="215"/>
      <c r="J223" s="226">
        <f>BK223</f>
        <v>0</v>
      </c>
      <c r="K223" s="212"/>
      <c r="L223" s="217"/>
      <c r="M223" s="218"/>
      <c r="N223" s="219"/>
      <c r="O223" s="219"/>
      <c r="P223" s="220">
        <f>SUM(P224:P399)</f>
        <v>0</v>
      </c>
      <c r="Q223" s="219"/>
      <c r="R223" s="220">
        <f>SUM(R224:R399)</f>
        <v>7.0751007599999998</v>
      </c>
      <c r="S223" s="219"/>
      <c r="T223" s="221">
        <f>SUM(T224:T399)</f>
        <v>0.078799999999999995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22" t="s">
        <v>85</v>
      </c>
      <c r="AT223" s="223" t="s">
        <v>76</v>
      </c>
      <c r="AU223" s="223" t="s">
        <v>85</v>
      </c>
      <c r="AY223" s="222" t="s">
        <v>149</v>
      </c>
      <c r="BK223" s="224">
        <f>SUM(BK224:BK399)</f>
        <v>0</v>
      </c>
    </row>
    <row r="224" s="2" customFormat="1" ht="16.5" customHeight="1">
      <c r="A224" s="39"/>
      <c r="B224" s="40"/>
      <c r="C224" s="227" t="s">
        <v>399</v>
      </c>
      <c r="D224" s="227" t="s">
        <v>155</v>
      </c>
      <c r="E224" s="228" t="s">
        <v>1382</v>
      </c>
      <c r="F224" s="229" t="s">
        <v>1383</v>
      </c>
      <c r="G224" s="230" t="s">
        <v>411</v>
      </c>
      <c r="H224" s="231">
        <v>2</v>
      </c>
      <c r="I224" s="232"/>
      <c r="J224" s="233">
        <f>ROUND(I224*H224,2)</f>
        <v>0</v>
      </c>
      <c r="K224" s="229" t="s">
        <v>159</v>
      </c>
      <c r="L224" s="45"/>
      <c r="M224" s="234" t="s">
        <v>1</v>
      </c>
      <c r="N224" s="235" t="s">
        <v>42</v>
      </c>
      <c r="O224" s="92"/>
      <c r="P224" s="236">
        <f>O224*H224</f>
        <v>0</v>
      </c>
      <c r="Q224" s="236">
        <v>0</v>
      </c>
      <c r="R224" s="236">
        <f>Q224*H224</f>
        <v>0</v>
      </c>
      <c r="S224" s="236">
        <v>0.0054999999999999997</v>
      </c>
      <c r="T224" s="237">
        <f>S224*H224</f>
        <v>0.010999999999999999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148</v>
      </c>
      <c r="AT224" s="238" t="s">
        <v>155</v>
      </c>
      <c r="AU224" s="238" t="s">
        <v>87</v>
      </c>
      <c r="AY224" s="18" t="s">
        <v>149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85</v>
      </c>
      <c r="BK224" s="239">
        <f>ROUND(I224*H224,2)</f>
        <v>0</v>
      </c>
      <c r="BL224" s="18" t="s">
        <v>148</v>
      </c>
      <c r="BM224" s="238" t="s">
        <v>1384</v>
      </c>
    </row>
    <row r="225" s="2" customFormat="1">
      <c r="A225" s="39"/>
      <c r="B225" s="40"/>
      <c r="C225" s="41"/>
      <c r="D225" s="240" t="s">
        <v>162</v>
      </c>
      <c r="E225" s="41"/>
      <c r="F225" s="241" t="s">
        <v>1385</v>
      </c>
      <c r="G225" s="41"/>
      <c r="H225" s="41"/>
      <c r="I225" s="242"/>
      <c r="J225" s="41"/>
      <c r="K225" s="41"/>
      <c r="L225" s="45"/>
      <c r="M225" s="243"/>
      <c r="N225" s="244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162</v>
      </c>
      <c r="AU225" s="18" t="s">
        <v>87</v>
      </c>
    </row>
    <row r="226" s="13" customFormat="1">
      <c r="A226" s="13"/>
      <c r="B226" s="245"/>
      <c r="C226" s="246"/>
      <c r="D226" s="240" t="s">
        <v>163</v>
      </c>
      <c r="E226" s="247" t="s">
        <v>1</v>
      </c>
      <c r="F226" s="248" t="s">
        <v>1386</v>
      </c>
      <c r="G226" s="246"/>
      <c r="H226" s="247" t="s">
        <v>1</v>
      </c>
      <c r="I226" s="249"/>
      <c r="J226" s="246"/>
      <c r="K226" s="246"/>
      <c r="L226" s="250"/>
      <c r="M226" s="251"/>
      <c r="N226" s="252"/>
      <c r="O226" s="252"/>
      <c r="P226" s="252"/>
      <c r="Q226" s="252"/>
      <c r="R226" s="252"/>
      <c r="S226" s="252"/>
      <c r="T226" s="25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4" t="s">
        <v>163</v>
      </c>
      <c r="AU226" s="254" t="s">
        <v>87</v>
      </c>
      <c r="AV226" s="13" t="s">
        <v>85</v>
      </c>
      <c r="AW226" s="13" t="s">
        <v>33</v>
      </c>
      <c r="AX226" s="13" t="s">
        <v>77</v>
      </c>
      <c r="AY226" s="254" t="s">
        <v>149</v>
      </c>
    </row>
    <row r="227" s="14" customFormat="1">
      <c r="A227" s="14"/>
      <c r="B227" s="255"/>
      <c r="C227" s="256"/>
      <c r="D227" s="240" t="s">
        <v>163</v>
      </c>
      <c r="E227" s="257" t="s">
        <v>1</v>
      </c>
      <c r="F227" s="258" t="s">
        <v>1387</v>
      </c>
      <c r="G227" s="256"/>
      <c r="H227" s="259">
        <v>2</v>
      </c>
      <c r="I227" s="260"/>
      <c r="J227" s="256"/>
      <c r="K227" s="256"/>
      <c r="L227" s="261"/>
      <c r="M227" s="262"/>
      <c r="N227" s="263"/>
      <c r="O227" s="263"/>
      <c r="P227" s="263"/>
      <c r="Q227" s="263"/>
      <c r="R227" s="263"/>
      <c r="S227" s="263"/>
      <c r="T227" s="26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5" t="s">
        <v>163</v>
      </c>
      <c r="AU227" s="265" t="s">
        <v>87</v>
      </c>
      <c r="AV227" s="14" t="s">
        <v>87</v>
      </c>
      <c r="AW227" s="14" t="s">
        <v>33</v>
      </c>
      <c r="AX227" s="14" t="s">
        <v>85</v>
      </c>
      <c r="AY227" s="265" t="s">
        <v>149</v>
      </c>
    </row>
    <row r="228" s="2" customFormat="1" ht="16.5" customHeight="1">
      <c r="A228" s="39"/>
      <c r="B228" s="40"/>
      <c r="C228" s="227" t="s">
        <v>408</v>
      </c>
      <c r="D228" s="227" t="s">
        <v>155</v>
      </c>
      <c r="E228" s="228" t="s">
        <v>1388</v>
      </c>
      <c r="F228" s="229" t="s">
        <v>1389</v>
      </c>
      <c r="G228" s="230" t="s">
        <v>411</v>
      </c>
      <c r="H228" s="231">
        <v>9.7899999999999991</v>
      </c>
      <c r="I228" s="232"/>
      <c r="J228" s="233">
        <f>ROUND(I228*H228,2)</f>
        <v>0</v>
      </c>
      <c r="K228" s="229" t="s">
        <v>159</v>
      </c>
      <c r="L228" s="45"/>
      <c r="M228" s="234" t="s">
        <v>1</v>
      </c>
      <c r="N228" s="235" t="s">
        <v>42</v>
      </c>
      <c r="O228" s="92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148</v>
      </c>
      <c r="AT228" s="238" t="s">
        <v>155</v>
      </c>
      <c r="AU228" s="238" t="s">
        <v>87</v>
      </c>
      <c r="AY228" s="18" t="s">
        <v>149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85</v>
      </c>
      <c r="BK228" s="239">
        <f>ROUND(I228*H228,2)</f>
        <v>0</v>
      </c>
      <c r="BL228" s="18" t="s">
        <v>148</v>
      </c>
      <c r="BM228" s="238" t="s">
        <v>1390</v>
      </c>
    </row>
    <row r="229" s="2" customFormat="1">
      <c r="A229" s="39"/>
      <c r="B229" s="40"/>
      <c r="C229" s="41"/>
      <c r="D229" s="240" t="s">
        <v>162</v>
      </c>
      <c r="E229" s="41"/>
      <c r="F229" s="241" t="s">
        <v>1391</v>
      </c>
      <c r="G229" s="41"/>
      <c r="H229" s="41"/>
      <c r="I229" s="242"/>
      <c r="J229" s="41"/>
      <c r="K229" s="41"/>
      <c r="L229" s="45"/>
      <c r="M229" s="243"/>
      <c r="N229" s="244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162</v>
      </c>
      <c r="AU229" s="18" t="s">
        <v>87</v>
      </c>
    </row>
    <row r="230" s="14" customFormat="1">
      <c r="A230" s="14"/>
      <c r="B230" s="255"/>
      <c r="C230" s="256"/>
      <c r="D230" s="240" t="s">
        <v>163</v>
      </c>
      <c r="E230" s="257" t="s">
        <v>1</v>
      </c>
      <c r="F230" s="258" t="s">
        <v>1392</v>
      </c>
      <c r="G230" s="256"/>
      <c r="H230" s="259">
        <v>9.7899999999999991</v>
      </c>
      <c r="I230" s="260"/>
      <c r="J230" s="256"/>
      <c r="K230" s="256"/>
      <c r="L230" s="261"/>
      <c r="M230" s="262"/>
      <c r="N230" s="263"/>
      <c r="O230" s="263"/>
      <c r="P230" s="263"/>
      <c r="Q230" s="263"/>
      <c r="R230" s="263"/>
      <c r="S230" s="263"/>
      <c r="T230" s="26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5" t="s">
        <v>163</v>
      </c>
      <c r="AU230" s="265" t="s">
        <v>87</v>
      </c>
      <c r="AV230" s="14" t="s">
        <v>87</v>
      </c>
      <c r="AW230" s="14" t="s">
        <v>33</v>
      </c>
      <c r="AX230" s="14" t="s">
        <v>85</v>
      </c>
      <c r="AY230" s="265" t="s">
        <v>149</v>
      </c>
    </row>
    <row r="231" s="13" customFormat="1">
      <c r="A231" s="13"/>
      <c r="B231" s="245"/>
      <c r="C231" s="246"/>
      <c r="D231" s="240" t="s">
        <v>163</v>
      </c>
      <c r="E231" s="247" t="s">
        <v>1</v>
      </c>
      <c r="F231" s="248" t="s">
        <v>1393</v>
      </c>
      <c r="G231" s="246"/>
      <c r="H231" s="247" t="s">
        <v>1</v>
      </c>
      <c r="I231" s="249"/>
      <c r="J231" s="246"/>
      <c r="K231" s="246"/>
      <c r="L231" s="250"/>
      <c r="M231" s="251"/>
      <c r="N231" s="252"/>
      <c r="O231" s="252"/>
      <c r="P231" s="252"/>
      <c r="Q231" s="252"/>
      <c r="R231" s="252"/>
      <c r="S231" s="252"/>
      <c r="T231" s="25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4" t="s">
        <v>163</v>
      </c>
      <c r="AU231" s="254" t="s">
        <v>87</v>
      </c>
      <c r="AV231" s="13" t="s">
        <v>85</v>
      </c>
      <c r="AW231" s="13" t="s">
        <v>33</v>
      </c>
      <c r="AX231" s="13" t="s">
        <v>77</v>
      </c>
      <c r="AY231" s="254" t="s">
        <v>149</v>
      </c>
    </row>
    <row r="232" s="13" customFormat="1">
      <c r="A232" s="13"/>
      <c r="B232" s="245"/>
      <c r="C232" s="246"/>
      <c r="D232" s="240" t="s">
        <v>163</v>
      </c>
      <c r="E232" s="247" t="s">
        <v>1</v>
      </c>
      <c r="F232" s="248" t="s">
        <v>1394</v>
      </c>
      <c r="G232" s="246"/>
      <c r="H232" s="247" t="s">
        <v>1</v>
      </c>
      <c r="I232" s="249"/>
      <c r="J232" s="246"/>
      <c r="K232" s="246"/>
      <c r="L232" s="250"/>
      <c r="M232" s="251"/>
      <c r="N232" s="252"/>
      <c r="O232" s="252"/>
      <c r="P232" s="252"/>
      <c r="Q232" s="252"/>
      <c r="R232" s="252"/>
      <c r="S232" s="252"/>
      <c r="T232" s="25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4" t="s">
        <v>163</v>
      </c>
      <c r="AU232" s="254" t="s">
        <v>87</v>
      </c>
      <c r="AV232" s="13" t="s">
        <v>85</v>
      </c>
      <c r="AW232" s="13" t="s">
        <v>33</v>
      </c>
      <c r="AX232" s="13" t="s">
        <v>77</v>
      </c>
      <c r="AY232" s="254" t="s">
        <v>149</v>
      </c>
    </row>
    <row r="233" s="2" customFormat="1" ht="16.5" customHeight="1">
      <c r="A233" s="39"/>
      <c r="B233" s="40"/>
      <c r="C233" s="280" t="s">
        <v>415</v>
      </c>
      <c r="D233" s="280" t="s">
        <v>553</v>
      </c>
      <c r="E233" s="281" t="s">
        <v>1395</v>
      </c>
      <c r="F233" s="282" t="s">
        <v>1396</v>
      </c>
      <c r="G233" s="283" t="s">
        <v>411</v>
      </c>
      <c r="H233" s="284">
        <v>9.9369999999999994</v>
      </c>
      <c r="I233" s="285"/>
      <c r="J233" s="286">
        <f>ROUND(I233*H233,2)</f>
        <v>0</v>
      </c>
      <c r="K233" s="282" t="s">
        <v>159</v>
      </c>
      <c r="L233" s="287"/>
      <c r="M233" s="288" t="s">
        <v>1</v>
      </c>
      <c r="N233" s="289" t="s">
        <v>42</v>
      </c>
      <c r="O233" s="92"/>
      <c r="P233" s="236">
        <f>O233*H233</f>
        <v>0</v>
      </c>
      <c r="Q233" s="236">
        <v>0.00214</v>
      </c>
      <c r="R233" s="236">
        <f>Q233*H233</f>
        <v>0.021265179999999998</v>
      </c>
      <c r="S233" s="236">
        <v>0</v>
      </c>
      <c r="T233" s="23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8" t="s">
        <v>197</v>
      </c>
      <c r="AT233" s="238" t="s">
        <v>553</v>
      </c>
      <c r="AU233" s="238" t="s">
        <v>87</v>
      </c>
      <c r="AY233" s="18" t="s">
        <v>149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8" t="s">
        <v>85</v>
      </c>
      <c r="BK233" s="239">
        <f>ROUND(I233*H233,2)</f>
        <v>0</v>
      </c>
      <c r="BL233" s="18" t="s">
        <v>148</v>
      </c>
      <c r="BM233" s="238" t="s">
        <v>1397</v>
      </c>
    </row>
    <row r="234" s="2" customFormat="1">
      <c r="A234" s="39"/>
      <c r="B234" s="40"/>
      <c r="C234" s="41"/>
      <c r="D234" s="240" t="s">
        <v>162</v>
      </c>
      <c r="E234" s="41"/>
      <c r="F234" s="241" t="s">
        <v>1396</v>
      </c>
      <c r="G234" s="41"/>
      <c r="H234" s="41"/>
      <c r="I234" s="242"/>
      <c r="J234" s="41"/>
      <c r="K234" s="41"/>
      <c r="L234" s="45"/>
      <c r="M234" s="243"/>
      <c r="N234" s="244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162</v>
      </c>
      <c r="AU234" s="18" t="s">
        <v>87</v>
      </c>
    </row>
    <row r="235" s="14" customFormat="1">
      <c r="A235" s="14"/>
      <c r="B235" s="255"/>
      <c r="C235" s="256"/>
      <c r="D235" s="240" t="s">
        <v>163</v>
      </c>
      <c r="E235" s="257" t="s">
        <v>1</v>
      </c>
      <c r="F235" s="258" t="s">
        <v>1398</v>
      </c>
      <c r="G235" s="256"/>
      <c r="H235" s="259">
        <v>9.7899999999999991</v>
      </c>
      <c r="I235" s="260"/>
      <c r="J235" s="256"/>
      <c r="K235" s="256"/>
      <c r="L235" s="261"/>
      <c r="M235" s="262"/>
      <c r="N235" s="263"/>
      <c r="O235" s="263"/>
      <c r="P235" s="263"/>
      <c r="Q235" s="263"/>
      <c r="R235" s="263"/>
      <c r="S235" s="263"/>
      <c r="T235" s="26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5" t="s">
        <v>163</v>
      </c>
      <c r="AU235" s="265" t="s">
        <v>87</v>
      </c>
      <c r="AV235" s="14" t="s">
        <v>87</v>
      </c>
      <c r="AW235" s="14" t="s">
        <v>33</v>
      </c>
      <c r="AX235" s="14" t="s">
        <v>85</v>
      </c>
      <c r="AY235" s="265" t="s">
        <v>149</v>
      </c>
    </row>
    <row r="236" s="13" customFormat="1">
      <c r="A236" s="13"/>
      <c r="B236" s="245"/>
      <c r="C236" s="246"/>
      <c r="D236" s="240" t="s">
        <v>163</v>
      </c>
      <c r="E236" s="247" t="s">
        <v>1</v>
      </c>
      <c r="F236" s="248" t="s">
        <v>1399</v>
      </c>
      <c r="G236" s="246"/>
      <c r="H236" s="247" t="s">
        <v>1</v>
      </c>
      <c r="I236" s="249"/>
      <c r="J236" s="246"/>
      <c r="K236" s="246"/>
      <c r="L236" s="250"/>
      <c r="M236" s="251"/>
      <c r="N236" s="252"/>
      <c r="O236" s="252"/>
      <c r="P236" s="252"/>
      <c r="Q236" s="252"/>
      <c r="R236" s="252"/>
      <c r="S236" s="252"/>
      <c r="T236" s="25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4" t="s">
        <v>163</v>
      </c>
      <c r="AU236" s="254" t="s">
        <v>87</v>
      </c>
      <c r="AV236" s="13" t="s">
        <v>85</v>
      </c>
      <c r="AW236" s="13" t="s">
        <v>33</v>
      </c>
      <c r="AX236" s="13" t="s">
        <v>77</v>
      </c>
      <c r="AY236" s="254" t="s">
        <v>149</v>
      </c>
    </row>
    <row r="237" s="14" customFormat="1">
      <c r="A237" s="14"/>
      <c r="B237" s="255"/>
      <c r="C237" s="256"/>
      <c r="D237" s="240" t="s">
        <v>163</v>
      </c>
      <c r="E237" s="256"/>
      <c r="F237" s="258" t="s">
        <v>1400</v>
      </c>
      <c r="G237" s="256"/>
      <c r="H237" s="259">
        <v>9.9369999999999994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5" t="s">
        <v>163</v>
      </c>
      <c r="AU237" s="265" t="s">
        <v>87</v>
      </c>
      <c r="AV237" s="14" t="s">
        <v>87</v>
      </c>
      <c r="AW237" s="14" t="s">
        <v>4</v>
      </c>
      <c r="AX237" s="14" t="s">
        <v>85</v>
      </c>
      <c r="AY237" s="265" t="s">
        <v>149</v>
      </c>
    </row>
    <row r="238" s="2" customFormat="1" ht="16.5" customHeight="1">
      <c r="A238" s="39"/>
      <c r="B238" s="40"/>
      <c r="C238" s="280" t="s">
        <v>422</v>
      </c>
      <c r="D238" s="280" t="s">
        <v>553</v>
      </c>
      <c r="E238" s="281" t="s">
        <v>1401</v>
      </c>
      <c r="F238" s="282" t="s">
        <v>1402</v>
      </c>
      <c r="G238" s="283" t="s">
        <v>284</v>
      </c>
      <c r="H238" s="284">
        <v>3</v>
      </c>
      <c r="I238" s="285"/>
      <c r="J238" s="286">
        <f>ROUND(I238*H238,2)</f>
        <v>0</v>
      </c>
      <c r="K238" s="282" t="s">
        <v>1</v>
      </c>
      <c r="L238" s="287"/>
      <c r="M238" s="288" t="s">
        <v>1</v>
      </c>
      <c r="N238" s="289" t="s">
        <v>42</v>
      </c>
      <c r="O238" s="92"/>
      <c r="P238" s="236">
        <f>O238*H238</f>
        <v>0</v>
      </c>
      <c r="Q238" s="236">
        <v>0.0041999999999999997</v>
      </c>
      <c r="R238" s="236">
        <f>Q238*H238</f>
        <v>0.0126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197</v>
      </c>
      <c r="AT238" s="238" t="s">
        <v>553</v>
      </c>
      <c r="AU238" s="238" t="s">
        <v>87</v>
      </c>
      <c r="AY238" s="18" t="s">
        <v>149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85</v>
      </c>
      <c r="BK238" s="239">
        <f>ROUND(I238*H238,2)</f>
        <v>0</v>
      </c>
      <c r="BL238" s="18" t="s">
        <v>148</v>
      </c>
      <c r="BM238" s="238" t="s">
        <v>1403</v>
      </c>
    </row>
    <row r="239" s="2" customFormat="1">
      <c r="A239" s="39"/>
      <c r="B239" s="40"/>
      <c r="C239" s="41"/>
      <c r="D239" s="240" t="s">
        <v>162</v>
      </c>
      <c r="E239" s="41"/>
      <c r="F239" s="241" t="s">
        <v>1402</v>
      </c>
      <c r="G239" s="41"/>
      <c r="H239" s="41"/>
      <c r="I239" s="242"/>
      <c r="J239" s="41"/>
      <c r="K239" s="41"/>
      <c r="L239" s="45"/>
      <c r="M239" s="243"/>
      <c r="N239" s="244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162</v>
      </c>
      <c r="AU239" s="18" t="s">
        <v>87</v>
      </c>
    </row>
    <row r="240" s="14" customFormat="1">
      <c r="A240" s="14"/>
      <c r="B240" s="255"/>
      <c r="C240" s="256"/>
      <c r="D240" s="240" t="s">
        <v>163</v>
      </c>
      <c r="E240" s="257" t="s">
        <v>1</v>
      </c>
      <c r="F240" s="258" t="s">
        <v>1404</v>
      </c>
      <c r="G240" s="256"/>
      <c r="H240" s="259">
        <v>3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5" t="s">
        <v>163</v>
      </c>
      <c r="AU240" s="265" t="s">
        <v>87</v>
      </c>
      <c r="AV240" s="14" t="s">
        <v>87</v>
      </c>
      <c r="AW240" s="14" t="s">
        <v>33</v>
      </c>
      <c r="AX240" s="14" t="s">
        <v>85</v>
      </c>
      <c r="AY240" s="265" t="s">
        <v>149</v>
      </c>
    </row>
    <row r="241" s="2" customFormat="1" ht="16.5" customHeight="1">
      <c r="A241" s="39"/>
      <c r="B241" s="40"/>
      <c r="C241" s="227" t="s">
        <v>430</v>
      </c>
      <c r="D241" s="227" t="s">
        <v>155</v>
      </c>
      <c r="E241" s="228" t="s">
        <v>1405</v>
      </c>
      <c r="F241" s="229" t="s">
        <v>1406</v>
      </c>
      <c r="G241" s="230" t="s">
        <v>411</v>
      </c>
      <c r="H241" s="231">
        <v>503.38</v>
      </c>
      <c r="I241" s="232"/>
      <c r="J241" s="233">
        <f>ROUND(I241*H241,2)</f>
        <v>0</v>
      </c>
      <c r="K241" s="229" t="s">
        <v>159</v>
      </c>
      <c r="L241" s="45"/>
      <c r="M241" s="234" t="s">
        <v>1</v>
      </c>
      <c r="N241" s="235" t="s">
        <v>42</v>
      </c>
      <c r="O241" s="92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148</v>
      </c>
      <c r="AT241" s="238" t="s">
        <v>155</v>
      </c>
      <c r="AU241" s="238" t="s">
        <v>87</v>
      </c>
      <c r="AY241" s="18" t="s">
        <v>149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85</v>
      </c>
      <c r="BK241" s="239">
        <f>ROUND(I241*H241,2)</f>
        <v>0</v>
      </c>
      <c r="BL241" s="18" t="s">
        <v>148</v>
      </c>
      <c r="BM241" s="238" t="s">
        <v>1407</v>
      </c>
    </row>
    <row r="242" s="2" customFormat="1">
      <c r="A242" s="39"/>
      <c r="B242" s="40"/>
      <c r="C242" s="41"/>
      <c r="D242" s="240" t="s">
        <v>162</v>
      </c>
      <c r="E242" s="41"/>
      <c r="F242" s="241" t="s">
        <v>1408</v>
      </c>
      <c r="G242" s="41"/>
      <c r="H242" s="41"/>
      <c r="I242" s="242"/>
      <c r="J242" s="41"/>
      <c r="K242" s="41"/>
      <c r="L242" s="45"/>
      <c r="M242" s="243"/>
      <c r="N242" s="244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162</v>
      </c>
      <c r="AU242" s="18" t="s">
        <v>87</v>
      </c>
    </row>
    <row r="243" s="14" customFormat="1">
      <c r="A243" s="14"/>
      <c r="B243" s="255"/>
      <c r="C243" s="256"/>
      <c r="D243" s="240" t="s">
        <v>163</v>
      </c>
      <c r="E243" s="257" t="s">
        <v>1</v>
      </c>
      <c r="F243" s="258" t="s">
        <v>1409</v>
      </c>
      <c r="G243" s="256"/>
      <c r="H243" s="259">
        <v>503.38</v>
      </c>
      <c r="I243" s="260"/>
      <c r="J243" s="256"/>
      <c r="K243" s="256"/>
      <c r="L243" s="261"/>
      <c r="M243" s="262"/>
      <c r="N243" s="263"/>
      <c r="O243" s="263"/>
      <c r="P243" s="263"/>
      <c r="Q243" s="263"/>
      <c r="R243" s="263"/>
      <c r="S243" s="263"/>
      <c r="T243" s="26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5" t="s">
        <v>163</v>
      </c>
      <c r="AU243" s="265" t="s">
        <v>87</v>
      </c>
      <c r="AV243" s="14" t="s">
        <v>87</v>
      </c>
      <c r="AW243" s="14" t="s">
        <v>33</v>
      </c>
      <c r="AX243" s="14" t="s">
        <v>85</v>
      </c>
      <c r="AY243" s="265" t="s">
        <v>149</v>
      </c>
    </row>
    <row r="244" s="13" customFormat="1">
      <c r="A244" s="13"/>
      <c r="B244" s="245"/>
      <c r="C244" s="246"/>
      <c r="D244" s="240" t="s">
        <v>163</v>
      </c>
      <c r="E244" s="247" t="s">
        <v>1</v>
      </c>
      <c r="F244" s="248" t="s">
        <v>1393</v>
      </c>
      <c r="G244" s="246"/>
      <c r="H244" s="247" t="s">
        <v>1</v>
      </c>
      <c r="I244" s="249"/>
      <c r="J244" s="246"/>
      <c r="K244" s="246"/>
      <c r="L244" s="250"/>
      <c r="M244" s="251"/>
      <c r="N244" s="252"/>
      <c r="O244" s="252"/>
      <c r="P244" s="252"/>
      <c r="Q244" s="252"/>
      <c r="R244" s="252"/>
      <c r="S244" s="252"/>
      <c r="T244" s="25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4" t="s">
        <v>163</v>
      </c>
      <c r="AU244" s="254" t="s">
        <v>87</v>
      </c>
      <c r="AV244" s="13" t="s">
        <v>85</v>
      </c>
      <c r="AW244" s="13" t="s">
        <v>33</v>
      </c>
      <c r="AX244" s="13" t="s">
        <v>77</v>
      </c>
      <c r="AY244" s="254" t="s">
        <v>149</v>
      </c>
    </row>
    <row r="245" s="13" customFormat="1">
      <c r="A245" s="13"/>
      <c r="B245" s="245"/>
      <c r="C245" s="246"/>
      <c r="D245" s="240" t="s">
        <v>163</v>
      </c>
      <c r="E245" s="247" t="s">
        <v>1</v>
      </c>
      <c r="F245" s="248" t="s">
        <v>1394</v>
      </c>
      <c r="G245" s="246"/>
      <c r="H245" s="247" t="s">
        <v>1</v>
      </c>
      <c r="I245" s="249"/>
      <c r="J245" s="246"/>
      <c r="K245" s="246"/>
      <c r="L245" s="250"/>
      <c r="M245" s="251"/>
      <c r="N245" s="252"/>
      <c r="O245" s="252"/>
      <c r="P245" s="252"/>
      <c r="Q245" s="252"/>
      <c r="R245" s="252"/>
      <c r="S245" s="252"/>
      <c r="T245" s="25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4" t="s">
        <v>163</v>
      </c>
      <c r="AU245" s="254" t="s">
        <v>87</v>
      </c>
      <c r="AV245" s="13" t="s">
        <v>85</v>
      </c>
      <c r="AW245" s="13" t="s">
        <v>33</v>
      </c>
      <c r="AX245" s="13" t="s">
        <v>77</v>
      </c>
      <c r="AY245" s="254" t="s">
        <v>149</v>
      </c>
    </row>
    <row r="246" s="13" customFormat="1">
      <c r="A246" s="13"/>
      <c r="B246" s="245"/>
      <c r="C246" s="246"/>
      <c r="D246" s="240" t="s">
        <v>163</v>
      </c>
      <c r="E246" s="247" t="s">
        <v>1</v>
      </c>
      <c r="F246" s="248" t="s">
        <v>1410</v>
      </c>
      <c r="G246" s="246"/>
      <c r="H246" s="247" t="s">
        <v>1</v>
      </c>
      <c r="I246" s="249"/>
      <c r="J246" s="246"/>
      <c r="K246" s="246"/>
      <c r="L246" s="250"/>
      <c r="M246" s="251"/>
      <c r="N246" s="252"/>
      <c r="O246" s="252"/>
      <c r="P246" s="252"/>
      <c r="Q246" s="252"/>
      <c r="R246" s="252"/>
      <c r="S246" s="252"/>
      <c r="T246" s="25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4" t="s">
        <v>163</v>
      </c>
      <c r="AU246" s="254" t="s">
        <v>87</v>
      </c>
      <c r="AV246" s="13" t="s">
        <v>85</v>
      </c>
      <c r="AW246" s="13" t="s">
        <v>33</v>
      </c>
      <c r="AX246" s="13" t="s">
        <v>77</v>
      </c>
      <c r="AY246" s="254" t="s">
        <v>149</v>
      </c>
    </row>
    <row r="247" s="2" customFormat="1" ht="16.5" customHeight="1">
      <c r="A247" s="39"/>
      <c r="B247" s="40"/>
      <c r="C247" s="280" t="s">
        <v>436</v>
      </c>
      <c r="D247" s="280" t="s">
        <v>553</v>
      </c>
      <c r="E247" s="281" t="s">
        <v>1411</v>
      </c>
      <c r="F247" s="282" t="s">
        <v>1412</v>
      </c>
      <c r="G247" s="283" t="s">
        <v>411</v>
      </c>
      <c r="H247" s="284">
        <v>510.93099999999998</v>
      </c>
      <c r="I247" s="285"/>
      <c r="J247" s="286">
        <f>ROUND(I247*H247,2)</f>
        <v>0</v>
      </c>
      <c r="K247" s="282" t="s">
        <v>159</v>
      </c>
      <c r="L247" s="287"/>
      <c r="M247" s="288" t="s">
        <v>1</v>
      </c>
      <c r="N247" s="289" t="s">
        <v>42</v>
      </c>
      <c r="O247" s="92"/>
      <c r="P247" s="236">
        <f>O247*H247</f>
        <v>0</v>
      </c>
      <c r="Q247" s="236">
        <v>0.0031800000000000001</v>
      </c>
      <c r="R247" s="236">
        <f>Q247*H247</f>
        <v>1.62476058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197</v>
      </c>
      <c r="AT247" s="238" t="s">
        <v>553</v>
      </c>
      <c r="AU247" s="238" t="s">
        <v>87</v>
      </c>
      <c r="AY247" s="18" t="s">
        <v>149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85</v>
      </c>
      <c r="BK247" s="239">
        <f>ROUND(I247*H247,2)</f>
        <v>0</v>
      </c>
      <c r="BL247" s="18" t="s">
        <v>148</v>
      </c>
      <c r="BM247" s="238" t="s">
        <v>1413</v>
      </c>
    </row>
    <row r="248" s="2" customFormat="1">
      <c r="A248" s="39"/>
      <c r="B248" s="40"/>
      <c r="C248" s="41"/>
      <c r="D248" s="240" t="s">
        <v>162</v>
      </c>
      <c r="E248" s="41"/>
      <c r="F248" s="241" t="s">
        <v>1412</v>
      </c>
      <c r="G248" s="41"/>
      <c r="H248" s="41"/>
      <c r="I248" s="242"/>
      <c r="J248" s="41"/>
      <c r="K248" s="41"/>
      <c r="L248" s="45"/>
      <c r="M248" s="243"/>
      <c r="N248" s="244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162</v>
      </c>
      <c r="AU248" s="18" t="s">
        <v>87</v>
      </c>
    </row>
    <row r="249" s="14" customFormat="1">
      <c r="A249" s="14"/>
      <c r="B249" s="255"/>
      <c r="C249" s="256"/>
      <c r="D249" s="240" t="s">
        <v>163</v>
      </c>
      <c r="E249" s="257" t="s">
        <v>1</v>
      </c>
      <c r="F249" s="258" t="s">
        <v>1414</v>
      </c>
      <c r="G249" s="256"/>
      <c r="H249" s="259">
        <v>503.38</v>
      </c>
      <c r="I249" s="260"/>
      <c r="J249" s="256"/>
      <c r="K249" s="256"/>
      <c r="L249" s="261"/>
      <c r="M249" s="262"/>
      <c r="N249" s="263"/>
      <c r="O249" s="263"/>
      <c r="P249" s="263"/>
      <c r="Q249" s="263"/>
      <c r="R249" s="263"/>
      <c r="S249" s="263"/>
      <c r="T249" s="26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5" t="s">
        <v>163</v>
      </c>
      <c r="AU249" s="265" t="s">
        <v>87</v>
      </c>
      <c r="AV249" s="14" t="s">
        <v>87</v>
      </c>
      <c r="AW249" s="14" t="s">
        <v>33</v>
      </c>
      <c r="AX249" s="14" t="s">
        <v>85</v>
      </c>
      <c r="AY249" s="265" t="s">
        <v>149</v>
      </c>
    </row>
    <row r="250" s="13" customFormat="1">
      <c r="A250" s="13"/>
      <c r="B250" s="245"/>
      <c r="C250" s="246"/>
      <c r="D250" s="240" t="s">
        <v>163</v>
      </c>
      <c r="E250" s="247" t="s">
        <v>1</v>
      </c>
      <c r="F250" s="248" t="s">
        <v>1399</v>
      </c>
      <c r="G250" s="246"/>
      <c r="H250" s="247" t="s">
        <v>1</v>
      </c>
      <c r="I250" s="249"/>
      <c r="J250" s="246"/>
      <c r="K250" s="246"/>
      <c r="L250" s="250"/>
      <c r="M250" s="251"/>
      <c r="N250" s="252"/>
      <c r="O250" s="252"/>
      <c r="P250" s="252"/>
      <c r="Q250" s="252"/>
      <c r="R250" s="252"/>
      <c r="S250" s="252"/>
      <c r="T250" s="25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4" t="s">
        <v>163</v>
      </c>
      <c r="AU250" s="254" t="s">
        <v>87</v>
      </c>
      <c r="AV250" s="13" t="s">
        <v>85</v>
      </c>
      <c r="AW250" s="13" t="s">
        <v>33</v>
      </c>
      <c r="AX250" s="13" t="s">
        <v>77</v>
      </c>
      <c r="AY250" s="254" t="s">
        <v>149</v>
      </c>
    </row>
    <row r="251" s="14" customFormat="1">
      <c r="A251" s="14"/>
      <c r="B251" s="255"/>
      <c r="C251" s="256"/>
      <c r="D251" s="240" t="s">
        <v>163</v>
      </c>
      <c r="E251" s="256"/>
      <c r="F251" s="258" t="s">
        <v>1415</v>
      </c>
      <c r="G251" s="256"/>
      <c r="H251" s="259">
        <v>510.93099999999998</v>
      </c>
      <c r="I251" s="260"/>
      <c r="J251" s="256"/>
      <c r="K251" s="256"/>
      <c r="L251" s="261"/>
      <c r="M251" s="262"/>
      <c r="N251" s="263"/>
      <c r="O251" s="263"/>
      <c r="P251" s="263"/>
      <c r="Q251" s="263"/>
      <c r="R251" s="263"/>
      <c r="S251" s="263"/>
      <c r="T251" s="26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5" t="s">
        <v>163</v>
      </c>
      <c r="AU251" s="265" t="s">
        <v>87</v>
      </c>
      <c r="AV251" s="14" t="s">
        <v>87</v>
      </c>
      <c r="AW251" s="14" t="s">
        <v>4</v>
      </c>
      <c r="AX251" s="14" t="s">
        <v>85</v>
      </c>
      <c r="AY251" s="265" t="s">
        <v>149</v>
      </c>
    </row>
    <row r="252" s="2" customFormat="1" ht="16.5" customHeight="1">
      <c r="A252" s="39"/>
      <c r="B252" s="40"/>
      <c r="C252" s="280" t="s">
        <v>443</v>
      </c>
      <c r="D252" s="280" t="s">
        <v>553</v>
      </c>
      <c r="E252" s="281" t="s">
        <v>1416</v>
      </c>
      <c r="F252" s="282" t="s">
        <v>1417</v>
      </c>
      <c r="G252" s="283" t="s">
        <v>284</v>
      </c>
      <c r="H252" s="284">
        <v>21</v>
      </c>
      <c r="I252" s="285"/>
      <c r="J252" s="286">
        <f>ROUND(I252*H252,2)</f>
        <v>0</v>
      </c>
      <c r="K252" s="282" t="s">
        <v>1</v>
      </c>
      <c r="L252" s="287"/>
      <c r="M252" s="288" t="s">
        <v>1</v>
      </c>
      <c r="N252" s="289" t="s">
        <v>42</v>
      </c>
      <c r="O252" s="92"/>
      <c r="P252" s="236">
        <f>O252*H252</f>
        <v>0</v>
      </c>
      <c r="Q252" s="236">
        <v>0.0067000000000000002</v>
      </c>
      <c r="R252" s="236">
        <f>Q252*H252</f>
        <v>0.14069999999999999</v>
      </c>
      <c r="S252" s="236">
        <v>0</v>
      </c>
      <c r="T252" s="23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197</v>
      </c>
      <c r="AT252" s="238" t="s">
        <v>553</v>
      </c>
      <c r="AU252" s="238" t="s">
        <v>87</v>
      </c>
      <c r="AY252" s="18" t="s">
        <v>149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85</v>
      </c>
      <c r="BK252" s="239">
        <f>ROUND(I252*H252,2)</f>
        <v>0</v>
      </c>
      <c r="BL252" s="18" t="s">
        <v>148</v>
      </c>
      <c r="BM252" s="238" t="s">
        <v>1418</v>
      </c>
    </row>
    <row r="253" s="2" customFormat="1">
      <c r="A253" s="39"/>
      <c r="B253" s="40"/>
      <c r="C253" s="41"/>
      <c r="D253" s="240" t="s">
        <v>162</v>
      </c>
      <c r="E253" s="41"/>
      <c r="F253" s="241" t="s">
        <v>1417</v>
      </c>
      <c r="G253" s="41"/>
      <c r="H253" s="41"/>
      <c r="I253" s="242"/>
      <c r="J253" s="41"/>
      <c r="K253" s="41"/>
      <c r="L253" s="45"/>
      <c r="M253" s="243"/>
      <c r="N253" s="244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162</v>
      </c>
      <c r="AU253" s="18" t="s">
        <v>87</v>
      </c>
    </row>
    <row r="254" s="14" customFormat="1">
      <c r="A254" s="14"/>
      <c r="B254" s="255"/>
      <c r="C254" s="256"/>
      <c r="D254" s="240" t="s">
        <v>163</v>
      </c>
      <c r="E254" s="257" t="s">
        <v>1</v>
      </c>
      <c r="F254" s="258" t="s">
        <v>1419</v>
      </c>
      <c r="G254" s="256"/>
      <c r="H254" s="259">
        <v>21</v>
      </c>
      <c r="I254" s="260"/>
      <c r="J254" s="256"/>
      <c r="K254" s="256"/>
      <c r="L254" s="261"/>
      <c r="M254" s="262"/>
      <c r="N254" s="263"/>
      <c r="O254" s="263"/>
      <c r="P254" s="263"/>
      <c r="Q254" s="263"/>
      <c r="R254" s="263"/>
      <c r="S254" s="263"/>
      <c r="T254" s="26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5" t="s">
        <v>163</v>
      </c>
      <c r="AU254" s="265" t="s">
        <v>87</v>
      </c>
      <c r="AV254" s="14" t="s">
        <v>87</v>
      </c>
      <c r="AW254" s="14" t="s">
        <v>33</v>
      </c>
      <c r="AX254" s="14" t="s">
        <v>85</v>
      </c>
      <c r="AY254" s="265" t="s">
        <v>149</v>
      </c>
    </row>
    <row r="255" s="2" customFormat="1" ht="16.5" customHeight="1">
      <c r="A255" s="39"/>
      <c r="B255" s="40"/>
      <c r="C255" s="227" t="s">
        <v>451</v>
      </c>
      <c r="D255" s="227" t="s">
        <v>155</v>
      </c>
      <c r="E255" s="228" t="s">
        <v>1420</v>
      </c>
      <c r="F255" s="229" t="s">
        <v>1421</v>
      </c>
      <c r="G255" s="230" t="s">
        <v>284</v>
      </c>
      <c r="H255" s="231">
        <v>1</v>
      </c>
      <c r="I255" s="232"/>
      <c r="J255" s="233">
        <f>ROUND(I255*H255,2)</f>
        <v>0</v>
      </c>
      <c r="K255" s="229" t="s">
        <v>159</v>
      </c>
      <c r="L255" s="45"/>
      <c r="M255" s="234" t="s">
        <v>1</v>
      </c>
      <c r="N255" s="235" t="s">
        <v>42</v>
      </c>
      <c r="O255" s="92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8" t="s">
        <v>148</v>
      </c>
      <c r="AT255" s="238" t="s">
        <v>155</v>
      </c>
      <c r="AU255" s="238" t="s">
        <v>87</v>
      </c>
      <c r="AY255" s="18" t="s">
        <v>149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8" t="s">
        <v>85</v>
      </c>
      <c r="BK255" s="239">
        <f>ROUND(I255*H255,2)</f>
        <v>0</v>
      </c>
      <c r="BL255" s="18" t="s">
        <v>148</v>
      </c>
      <c r="BM255" s="238" t="s">
        <v>1422</v>
      </c>
    </row>
    <row r="256" s="2" customFormat="1">
      <c r="A256" s="39"/>
      <c r="B256" s="40"/>
      <c r="C256" s="41"/>
      <c r="D256" s="240" t="s">
        <v>162</v>
      </c>
      <c r="E256" s="41"/>
      <c r="F256" s="241" t="s">
        <v>1423</v>
      </c>
      <c r="G256" s="41"/>
      <c r="H256" s="41"/>
      <c r="I256" s="242"/>
      <c r="J256" s="41"/>
      <c r="K256" s="41"/>
      <c r="L256" s="45"/>
      <c r="M256" s="243"/>
      <c r="N256" s="244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162</v>
      </c>
      <c r="AU256" s="18" t="s">
        <v>87</v>
      </c>
    </row>
    <row r="257" s="14" customFormat="1">
      <c r="A257" s="14"/>
      <c r="B257" s="255"/>
      <c r="C257" s="256"/>
      <c r="D257" s="240" t="s">
        <v>163</v>
      </c>
      <c r="E257" s="257" t="s">
        <v>1</v>
      </c>
      <c r="F257" s="258" t="s">
        <v>1424</v>
      </c>
      <c r="G257" s="256"/>
      <c r="H257" s="259">
        <v>1</v>
      </c>
      <c r="I257" s="260"/>
      <c r="J257" s="256"/>
      <c r="K257" s="256"/>
      <c r="L257" s="261"/>
      <c r="M257" s="262"/>
      <c r="N257" s="263"/>
      <c r="O257" s="263"/>
      <c r="P257" s="263"/>
      <c r="Q257" s="263"/>
      <c r="R257" s="263"/>
      <c r="S257" s="263"/>
      <c r="T257" s="26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5" t="s">
        <v>163</v>
      </c>
      <c r="AU257" s="265" t="s">
        <v>87</v>
      </c>
      <c r="AV257" s="14" t="s">
        <v>87</v>
      </c>
      <c r="AW257" s="14" t="s">
        <v>33</v>
      </c>
      <c r="AX257" s="14" t="s">
        <v>85</v>
      </c>
      <c r="AY257" s="265" t="s">
        <v>149</v>
      </c>
    </row>
    <row r="258" s="2" customFormat="1" ht="16.5" customHeight="1">
      <c r="A258" s="39"/>
      <c r="B258" s="40"/>
      <c r="C258" s="280" t="s">
        <v>458</v>
      </c>
      <c r="D258" s="280" t="s">
        <v>553</v>
      </c>
      <c r="E258" s="281" t="s">
        <v>1425</v>
      </c>
      <c r="F258" s="282" t="s">
        <v>1426</v>
      </c>
      <c r="G258" s="283" t="s">
        <v>284</v>
      </c>
      <c r="H258" s="284">
        <v>1</v>
      </c>
      <c r="I258" s="285"/>
      <c r="J258" s="286">
        <f>ROUND(I258*H258,2)</f>
        <v>0</v>
      </c>
      <c r="K258" s="282" t="s">
        <v>1</v>
      </c>
      <c r="L258" s="287"/>
      <c r="M258" s="288" t="s">
        <v>1</v>
      </c>
      <c r="N258" s="289" t="s">
        <v>42</v>
      </c>
      <c r="O258" s="92"/>
      <c r="P258" s="236">
        <f>O258*H258</f>
        <v>0</v>
      </c>
      <c r="Q258" s="236">
        <v>0.0080000000000000002</v>
      </c>
      <c r="R258" s="236">
        <f>Q258*H258</f>
        <v>0.0080000000000000002</v>
      </c>
      <c r="S258" s="236">
        <v>0</v>
      </c>
      <c r="T258" s="23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8" t="s">
        <v>197</v>
      </c>
      <c r="AT258" s="238" t="s">
        <v>553</v>
      </c>
      <c r="AU258" s="238" t="s">
        <v>87</v>
      </c>
      <c r="AY258" s="18" t="s">
        <v>149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8" t="s">
        <v>85</v>
      </c>
      <c r="BK258" s="239">
        <f>ROUND(I258*H258,2)</f>
        <v>0</v>
      </c>
      <c r="BL258" s="18" t="s">
        <v>148</v>
      </c>
      <c r="BM258" s="238" t="s">
        <v>1427</v>
      </c>
    </row>
    <row r="259" s="2" customFormat="1">
      <c r="A259" s="39"/>
      <c r="B259" s="40"/>
      <c r="C259" s="41"/>
      <c r="D259" s="240" t="s">
        <v>162</v>
      </c>
      <c r="E259" s="41"/>
      <c r="F259" s="241" t="s">
        <v>1426</v>
      </c>
      <c r="G259" s="41"/>
      <c r="H259" s="41"/>
      <c r="I259" s="242"/>
      <c r="J259" s="41"/>
      <c r="K259" s="41"/>
      <c r="L259" s="45"/>
      <c r="M259" s="243"/>
      <c r="N259" s="244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162</v>
      </c>
      <c r="AU259" s="18" t="s">
        <v>87</v>
      </c>
    </row>
    <row r="260" s="14" customFormat="1">
      <c r="A260" s="14"/>
      <c r="B260" s="255"/>
      <c r="C260" s="256"/>
      <c r="D260" s="240" t="s">
        <v>163</v>
      </c>
      <c r="E260" s="257" t="s">
        <v>1</v>
      </c>
      <c r="F260" s="258" t="s">
        <v>1428</v>
      </c>
      <c r="G260" s="256"/>
      <c r="H260" s="259">
        <v>1</v>
      </c>
      <c r="I260" s="260"/>
      <c r="J260" s="256"/>
      <c r="K260" s="256"/>
      <c r="L260" s="261"/>
      <c r="M260" s="262"/>
      <c r="N260" s="263"/>
      <c r="O260" s="263"/>
      <c r="P260" s="263"/>
      <c r="Q260" s="263"/>
      <c r="R260" s="263"/>
      <c r="S260" s="263"/>
      <c r="T260" s="26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5" t="s">
        <v>163</v>
      </c>
      <c r="AU260" s="265" t="s">
        <v>87</v>
      </c>
      <c r="AV260" s="14" t="s">
        <v>87</v>
      </c>
      <c r="AW260" s="14" t="s">
        <v>33</v>
      </c>
      <c r="AX260" s="14" t="s">
        <v>85</v>
      </c>
      <c r="AY260" s="265" t="s">
        <v>149</v>
      </c>
    </row>
    <row r="261" s="2" customFormat="1" ht="16.5" customHeight="1">
      <c r="A261" s="39"/>
      <c r="B261" s="40"/>
      <c r="C261" s="227" t="s">
        <v>464</v>
      </c>
      <c r="D261" s="227" t="s">
        <v>155</v>
      </c>
      <c r="E261" s="228" t="s">
        <v>1429</v>
      </c>
      <c r="F261" s="229" t="s">
        <v>1430</v>
      </c>
      <c r="G261" s="230" t="s">
        <v>284</v>
      </c>
      <c r="H261" s="231">
        <v>1</v>
      </c>
      <c r="I261" s="232"/>
      <c r="J261" s="233">
        <f>ROUND(I261*H261,2)</f>
        <v>0</v>
      </c>
      <c r="K261" s="229" t="s">
        <v>159</v>
      </c>
      <c r="L261" s="45"/>
      <c r="M261" s="234" t="s">
        <v>1</v>
      </c>
      <c r="N261" s="235" t="s">
        <v>42</v>
      </c>
      <c r="O261" s="92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8" t="s">
        <v>148</v>
      </c>
      <c r="AT261" s="238" t="s">
        <v>155</v>
      </c>
      <c r="AU261" s="238" t="s">
        <v>87</v>
      </c>
      <c r="AY261" s="18" t="s">
        <v>149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8" t="s">
        <v>85</v>
      </c>
      <c r="BK261" s="239">
        <f>ROUND(I261*H261,2)</f>
        <v>0</v>
      </c>
      <c r="BL261" s="18" t="s">
        <v>148</v>
      </c>
      <c r="BM261" s="238" t="s">
        <v>1431</v>
      </c>
    </row>
    <row r="262" s="2" customFormat="1">
      <c r="A262" s="39"/>
      <c r="B262" s="40"/>
      <c r="C262" s="41"/>
      <c r="D262" s="240" t="s">
        <v>162</v>
      </c>
      <c r="E262" s="41"/>
      <c r="F262" s="241" t="s">
        <v>1432</v>
      </c>
      <c r="G262" s="41"/>
      <c r="H262" s="41"/>
      <c r="I262" s="242"/>
      <c r="J262" s="41"/>
      <c r="K262" s="41"/>
      <c r="L262" s="45"/>
      <c r="M262" s="243"/>
      <c r="N262" s="244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162</v>
      </c>
      <c r="AU262" s="18" t="s">
        <v>87</v>
      </c>
    </row>
    <row r="263" s="14" customFormat="1">
      <c r="A263" s="14"/>
      <c r="B263" s="255"/>
      <c r="C263" s="256"/>
      <c r="D263" s="240" t="s">
        <v>163</v>
      </c>
      <c r="E263" s="257" t="s">
        <v>1</v>
      </c>
      <c r="F263" s="258" t="s">
        <v>1433</v>
      </c>
      <c r="G263" s="256"/>
      <c r="H263" s="259">
        <v>1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5" t="s">
        <v>163</v>
      </c>
      <c r="AU263" s="265" t="s">
        <v>87</v>
      </c>
      <c r="AV263" s="14" t="s">
        <v>87</v>
      </c>
      <c r="AW263" s="14" t="s">
        <v>33</v>
      </c>
      <c r="AX263" s="14" t="s">
        <v>85</v>
      </c>
      <c r="AY263" s="265" t="s">
        <v>149</v>
      </c>
    </row>
    <row r="264" s="2" customFormat="1" ht="16.5" customHeight="1">
      <c r="A264" s="39"/>
      <c r="B264" s="40"/>
      <c r="C264" s="280" t="s">
        <v>470</v>
      </c>
      <c r="D264" s="280" t="s">
        <v>553</v>
      </c>
      <c r="E264" s="281" t="s">
        <v>1434</v>
      </c>
      <c r="F264" s="282" t="s">
        <v>1435</v>
      </c>
      <c r="G264" s="283" t="s">
        <v>284</v>
      </c>
      <c r="H264" s="284">
        <v>1</v>
      </c>
      <c r="I264" s="285"/>
      <c r="J264" s="286">
        <f>ROUND(I264*H264,2)</f>
        <v>0</v>
      </c>
      <c r="K264" s="282" t="s">
        <v>1</v>
      </c>
      <c r="L264" s="287"/>
      <c r="M264" s="288" t="s">
        <v>1</v>
      </c>
      <c r="N264" s="289" t="s">
        <v>42</v>
      </c>
      <c r="O264" s="92"/>
      <c r="P264" s="236">
        <f>O264*H264</f>
        <v>0</v>
      </c>
      <c r="Q264" s="236">
        <v>0.0074999999999999997</v>
      </c>
      <c r="R264" s="236">
        <f>Q264*H264</f>
        <v>0.0074999999999999997</v>
      </c>
      <c r="S264" s="236">
        <v>0</v>
      </c>
      <c r="T264" s="23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8" t="s">
        <v>197</v>
      </c>
      <c r="AT264" s="238" t="s">
        <v>553</v>
      </c>
      <c r="AU264" s="238" t="s">
        <v>87</v>
      </c>
      <c r="AY264" s="18" t="s">
        <v>149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8" t="s">
        <v>85</v>
      </c>
      <c r="BK264" s="239">
        <f>ROUND(I264*H264,2)</f>
        <v>0</v>
      </c>
      <c r="BL264" s="18" t="s">
        <v>148</v>
      </c>
      <c r="BM264" s="238" t="s">
        <v>1436</v>
      </c>
    </row>
    <row r="265" s="2" customFormat="1">
      <c r="A265" s="39"/>
      <c r="B265" s="40"/>
      <c r="C265" s="41"/>
      <c r="D265" s="240" t="s">
        <v>162</v>
      </c>
      <c r="E265" s="41"/>
      <c r="F265" s="241" t="s">
        <v>1435</v>
      </c>
      <c r="G265" s="41"/>
      <c r="H265" s="41"/>
      <c r="I265" s="242"/>
      <c r="J265" s="41"/>
      <c r="K265" s="41"/>
      <c r="L265" s="45"/>
      <c r="M265" s="243"/>
      <c r="N265" s="244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162</v>
      </c>
      <c r="AU265" s="18" t="s">
        <v>87</v>
      </c>
    </row>
    <row r="266" s="14" customFormat="1">
      <c r="A266" s="14"/>
      <c r="B266" s="255"/>
      <c r="C266" s="256"/>
      <c r="D266" s="240" t="s">
        <v>163</v>
      </c>
      <c r="E266" s="257" t="s">
        <v>1</v>
      </c>
      <c r="F266" s="258" t="s">
        <v>1437</v>
      </c>
      <c r="G266" s="256"/>
      <c r="H266" s="259">
        <v>1</v>
      </c>
      <c r="I266" s="260"/>
      <c r="J266" s="256"/>
      <c r="K266" s="256"/>
      <c r="L266" s="261"/>
      <c r="M266" s="262"/>
      <c r="N266" s="263"/>
      <c r="O266" s="263"/>
      <c r="P266" s="263"/>
      <c r="Q266" s="263"/>
      <c r="R266" s="263"/>
      <c r="S266" s="263"/>
      <c r="T266" s="26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5" t="s">
        <v>163</v>
      </c>
      <c r="AU266" s="265" t="s">
        <v>87</v>
      </c>
      <c r="AV266" s="14" t="s">
        <v>87</v>
      </c>
      <c r="AW266" s="14" t="s">
        <v>33</v>
      </c>
      <c r="AX266" s="14" t="s">
        <v>85</v>
      </c>
      <c r="AY266" s="265" t="s">
        <v>149</v>
      </c>
    </row>
    <row r="267" s="2" customFormat="1" ht="16.5" customHeight="1">
      <c r="A267" s="39"/>
      <c r="B267" s="40"/>
      <c r="C267" s="227" t="s">
        <v>476</v>
      </c>
      <c r="D267" s="227" t="s">
        <v>155</v>
      </c>
      <c r="E267" s="228" t="s">
        <v>1438</v>
      </c>
      <c r="F267" s="229" t="s">
        <v>1439</v>
      </c>
      <c r="G267" s="230" t="s">
        <v>284</v>
      </c>
      <c r="H267" s="231">
        <v>3</v>
      </c>
      <c r="I267" s="232"/>
      <c r="J267" s="233">
        <f>ROUND(I267*H267,2)</f>
        <v>0</v>
      </c>
      <c r="K267" s="229" t="s">
        <v>159</v>
      </c>
      <c r="L267" s="45"/>
      <c r="M267" s="234" t="s">
        <v>1</v>
      </c>
      <c r="N267" s="235" t="s">
        <v>42</v>
      </c>
      <c r="O267" s="92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8" t="s">
        <v>148</v>
      </c>
      <c r="AT267" s="238" t="s">
        <v>155</v>
      </c>
      <c r="AU267" s="238" t="s">
        <v>87</v>
      </c>
      <c r="AY267" s="18" t="s">
        <v>149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8" t="s">
        <v>85</v>
      </c>
      <c r="BK267" s="239">
        <f>ROUND(I267*H267,2)</f>
        <v>0</v>
      </c>
      <c r="BL267" s="18" t="s">
        <v>148</v>
      </c>
      <c r="BM267" s="238" t="s">
        <v>1440</v>
      </c>
    </row>
    <row r="268" s="2" customFormat="1">
      <c r="A268" s="39"/>
      <c r="B268" s="40"/>
      <c r="C268" s="41"/>
      <c r="D268" s="240" t="s">
        <v>162</v>
      </c>
      <c r="E268" s="41"/>
      <c r="F268" s="241" t="s">
        <v>1441</v>
      </c>
      <c r="G268" s="41"/>
      <c r="H268" s="41"/>
      <c r="I268" s="242"/>
      <c r="J268" s="41"/>
      <c r="K268" s="41"/>
      <c r="L268" s="45"/>
      <c r="M268" s="243"/>
      <c r="N268" s="244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162</v>
      </c>
      <c r="AU268" s="18" t="s">
        <v>87</v>
      </c>
    </row>
    <row r="269" s="14" customFormat="1">
      <c r="A269" s="14"/>
      <c r="B269" s="255"/>
      <c r="C269" s="256"/>
      <c r="D269" s="240" t="s">
        <v>163</v>
      </c>
      <c r="E269" s="257" t="s">
        <v>1</v>
      </c>
      <c r="F269" s="258" t="s">
        <v>1442</v>
      </c>
      <c r="G269" s="256"/>
      <c r="H269" s="259">
        <v>3</v>
      </c>
      <c r="I269" s="260"/>
      <c r="J269" s="256"/>
      <c r="K269" s="256"/>
      <c r="L269" s="261"/>
      <c r="M269" s="262"/>
      <c r="N269" s="263"/>
      <c r="O269" s="263"/>
      <c r="P269" s="263"/>
      <c r="Q269" s="263"/>
      <c r="R269" s="263"/>
      <c r="S269" s="263"/>
      <c r="T269" s="26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5" t="s">
        <v>163</v>
      </c>
      <c r="AU269" s="265" t="s">
        <v>87</v>
      </c>
      <c r="AV269" s="14" t="s">
        <v>87</v>
      </c>
      <c r="AW269" s="14" t="s">
        <v>33</v>
      </c>
      <c r="AX269" s="14" t="s">
        <v>85</v>
      </c>
      <c r="AY269" s="265" t="s">
        <v>149</v>
      </c>
    </row>
    <row r="270" s="2" customFormat="1" ht="16.5" customHeight="1">
      <c r="A270" s="39"/>
      <c r="B270" s="40"/>
      <c r="C270" s="280" t="s">
        <v>482</v>
      </c>
      <c r="D270" s="280" t="s">
        <v>553</v>
      </c>
      <c r="E270" s="281" t="s">
        <v>1443</v>
      </c>
      <c r="F270" s="282" t="s">
        <v>1444</v>
      </c>
      <c r="G270" s="283" t="s">
        <v>284</v>
      </c>
      <c r="H270" s="284">
        <v>3</v>
      </c>
      <c r="I270" s="285"/>
      <c r="J270" s="286">
        <f>ROUND(I270*H270,2)</f>
        <v>0</v>
      </c>
      <c r="K270" s="282" t="s">
        <v>1</v>
      </c>
      <c r="L270" s="287"/>
      <c r="M270" s="288" t="s">
        <v>1</v>
      </c>
      <c r="N270" s="289" t="s">
        <v>42</v>
      </c>
      <c r="O270" s="92"/>
      <c r="P270" s="236">
        <f>O270*H270</f>
        <v>0</v>
      </c>
      <c r="Q270" s="236">
        <v>0.0115</v>
      </c>
      <c r="R270" s="236">
        <f>Q270*H270</f>
        <v>0.034500000000000003</v>
      </c>
      <c r="S270" s="236">
        <v>0</v>
      </c>
      <c r="T270" s="237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8" t="s">
        <v>197</v>
      </c>
      <c r="AT270" s="238" t="s">
        <v>553</v>
      </c>
      <c r="AU270" s="238" t="s">
        <v>87</v>
      </c>
      <c r="AY270" s="18" t="s">
        <v>149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8" t="s">
        <v>85</v>
      </c>
      <c r="BK270" s="239">
        <f>ROUND(I270*H270,2)</f>
        <v>0</v>
      </c>
      <c r="BL270" s="18" t="s">
        <v>148</v>
      </c>
      <c r="BM270" s="238" t="s">
        <v>1445</v>
      </c>
    </row>
    <row r="271" s="2" customFormat="1">
      <c r="A271" s="39"/>
      <c r="B271" s="40"/>
      <c r="C271" s="41"/>
      <c r="D271" s="240" t="s">
        <v>162</v>
      </c>
      <c r="E271" s="41"/>
      <c r="F271" s="241" t="s">
        <v>1444</v>
      </c>
      <c r="G271" s="41"/>
      <c r="H271" s="41"/>
      <c r="I271" s="242"/>
      <c r="J271" s="41"/>
      <c r="K271" s="41"/>
      <c r="L271" s="45"/>
      <c r="M271" s="243"/>
      <c r="N271" s="244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162</v>
      </c>
      <c r="AU271" s="18" t="s">
        <v>87</v>
      </c>
    </row>
    <row r="272" s="14" customFormat="1">
      <c r="A272" s="14"/>
      <c r="B272" s="255"/>
      <c r="C272" s="256"/>
      <c r="D272" s="240" t="s">
        <v>163</v>
      </c>
      <c r="E272" s="257" t="s">
        <v>1</v>
      </c>
      <c r="F272" s="258" t="s">
        <v>1446</v>
      </c>
      <c r="G272" s="256"/>
      <c r="H272" s="259">
        <v>3</v>
      </c>
      <c r="I272" s="260"/>
      <c r="J272" s="256"/>
      <c r="K272" s="256"/>
      <c r="L272" s="261"/>
      <c r="M272" s="262"/>
      <c r="N272" s="263"/>
      <c r="O272" s="263"/>
      <c r="P272" s="263"/>
      <c r="Q272" s="263"/>
      <c r="R272" s="263"/>
      <c r="S272" s="263"/>
      <c r="T272" s="26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5" t="s">
        <v>163</v>
      </c>
      <c r="AU272" s="265" t="s">
        <v>87</v>
      </c>
      <c r="AV272" s="14" t="s">
        <v>87</v>
      </c>
      <c r="AW272" s="14" t="s">
        <v>33</v>
      </c>
      <c r="AX272" s="14" t="s">
        <v>85</v>
      </c>
      <c r="AY272" s="265" t="s">
        <v>149</v>
      </c>
    </row>
    <row r="273" s="2" customFormat="1" ht="16.5" customHeight="1">
      <c r="A273" s="39"/>
      <c r="B273" s="40"/>
      <c r="C273" s="227" t="s">
        <v>488</v>
      </c>
      <c r="D273" s="227" t="s">
        <v>155</v>
      </c>
      <c r="E273" s="228" t="s">
        <v>1447</v>
      </c>
      <c r="F273" s="229" t="s">
        <v>1448</v>
      </c>
      <c r="G273" s="230" t="s">
        <v>284</v>
      </c>
      <c r="H273" s="231">
        <v>5</v>
      </c>
      <c r="I273" s="232"/>
      <c r="J273" s="233">
        <f>ROUND(I273*H273,2)</f>
        <v>0</v>
      </c>
      <c r="K273" s="229" t="s">
        <v>159</v>
      </c>
      <c r="L273" s="45"/>
      <c r="M273" s="234" t="s">
        <v>1</v>
      </c>
      <c r="N273" s="235" t="s">
        <v>42</v>
      </c>
      <c r="O273" s="92"/>
      <c r="P273" s="236">
        <f>O273*H273</f>
        <v>0</v>
      </c>
      <c r="Q273" s="236">
        <v>0.0017099999999999999</v>
      </c>
      <c r="R273" s="236">
        <f>Q273*H273</f>
        <v>0.0085500000000000003</v>
      </c>
      <c r="S273" s="236">
        <v>0</v>
      </c>
      <c r="T273" s="237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8" t="s">
        <v>148</v>
      </c>
      <c r="AT273" s="238" t="s">
        <v>155</v>
      </c>
      <c r="AU273" s="238" t="s">
        <v>87</v>
      </c>
      <c r="AY273" s="18" t="s">
        <v>149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8" t="s">
        <v>85</v>
      </c>
      <c r="BK273" s="239">
        <f>ROUND(I273*H273,2)</f>
        <v>0</v>
      </c>
      <c r="BL273" s="18" t="s">
        <v>148</v>
      </c>
      <c r="BM273" s="238" t="s">
        <v>1449</v>
      </c>
    </row>
    <row r="274" s="2" customFormat="1">
      <c r="A274" s="39"/>
      <c r="B274" s="40"/>
      <c r="C274" s="41"/>
      <c r="D274" s="240" t="s">
        <v>162</v>
      </c>
      <c r="E274" s="41"/>
      <c r="F274" s="241" t="s">
        <v>1450</v>
      </c>
      <c r="G274" s="41"/>
      <c r="H274" s="41"/>
      <c r="I274" s="242"/>
      <c r="J274" s="41"/>
      <c r="K274" s="41"/>
      <c r="L274" s="45"/>
      <c r="M274" s="243"/>
      <c r="N274" s="244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162</v>
      </c>
      <c r="AU274" s="18" t="s">
        <v>87</v>
      </c>
    </row>
    <row r="275" s="14" customFormat="1">
      <c r="A275" s="14"/>
      <c r="B275" s="255"/>
      <c r="C275" s="256"/>
      <c r="D275" s="240" t="s">
        <v>163</v>
      </c>
      <c r="E275" s="257" t="s">
        <v>1</v>
      </c>
      <c r="F275" s="258" t="s">
        <v>1451</v>
      </c>
      <c r="G275" s="256"/>
      <c r="H275" s="259">
        <v>2</v>
      </c>
      <c r="I275" s="260"/>
      <c r="J275" s="256"/>
      <c r="K275" s="256"/>
      <c r="L275" s="261"/>
      <c r="M275" s="262"/>
      <c r="N275" s="263"/>
      <c r="O275" s="263"/>
      <c r="P275" s="263"/>
      <c r="Q275" s="263"/>
      <c r="R275" s="263"/>
      <c r="S275" s="263"/>
      <c r="T275" s="26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5" t="s">
        <v>163</v>
      </c>
      <c r="AU275" s="265" t="s">
        <v>87</v>
      </c>
      <c r="AV275" s="14" t="s">
        <v>87</v>
      </c>
      <c r="AW275" s="14" t="s">
        <v>33</v>
      </c>
      <c r="AX275" s="14" t="s">
        <v>77</v>
      </c>
      <c r="AY275" s="265" t="s">
        <v>149</v>
      </c>
    </row>
    <row r="276" s="14" customFormat="1">
      <c r="A276" s="14"/>
      <c r="B276" s="255"/>
      <c r="C276" s="256"/>
      <c r="D276" s="240" t="s">
        <v>163</v>
      </c>
      <c r="E276" s="257" t="s">
        <v>1</v>
      </c>
      <c r="F276" s="258" t="s">
        <v>1452</v>
      </c>
      <c r="G276" s="256"/>
      <c r="H276" s="259">
        <v>1</v>
      </c>
      <c r="I276" s="260"/>
      <c r="J276" s="256"/>
      <c r="K276" s="256"/>
      <c r="L276" s="261"/>
      <c r="M276" s="262"/>
      <c r="N276" s="263"/>
      <c r="O276" s="263"/>
      <c r="P276" s="263"/>
      <c r="Q276" s="263"/>
      <c r="R276" s="263"/>
      <c r="S276" s="263"/>
      <c r="T276" s="26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5" t="s">
        <v>163</v>
      </c>
      <c r="AU276" s="265" t="s">
        <v>87</v>
      </c>
      <c r="AV276" s="14" t="s">
        <v>87</v>
      </c>
      <c r="AW276" s="14" t="s">
        <v>33</v>
      </c>
      <c r="AX276" s="14" t="s">
        <v>77</v>
      </c>
      <c r="AY276" s="265" t="s">
        <v>149</v>
      </c>
    </row>
    <row r="277" s="14" customFormat="1">
      <c r="A277" s="14"/>
      <c r="B277" s="255"/>
      <c r="C277" s="256"/>
      <c r="D277" s="240" t="s">
        <v>163</v>
      </c>
      <c r="E277" s="257" t="s">
        <v>1</v>
      </c>
      <c r="F277" s="258" t="s">
        <v>1453</v>
      </c>
      <c r="G277" s="256"/>
      <c r="H277" s="259">
        <v>2</v>
      </c>
      <c r="I277" s="260"/>
      <c r="J277" s="256"/>
      <c r="K277" s="256"/>
      <c r="L277" s="261"/>
      <c r="M277" s="262"/>
      <c r="N277" s="263"/>
      <c r="O277" s="263"/>
      <c r="P277" s="263"/>
      <c r="Q277" s="263"/>
      <c r="R277" s="263"/>
      <c r="S277" s="263"/>
      <c r="T277" s="26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5" t="s">
        <v>163</v>
      </c>
      <c r="AU277" s="265" t="s">
        <v>87</v>
      </c>
      <c r="AV277" s="14" t="s">
        <v>87</v>
      </c>
      <c r="AW277" s="14" t="s">
        <v>33</v>
      </c>
      <c r="AX277" s="14" t="s">
        <v>77</v>
      </c>
      <c r="AY277" s="265" t="s">
        <v>149</v>
      </c>
    </row>
    <row r="278" s="15" customFormat="1">
      <c r="A278" s="15"/>
      <c r="B278" s="269"/>
      <c r="C278" s="270"/>
      <c r="D278" s="240" t="s">
        <v>163</v>
      </c>
      <c r="E278" s="271" t="s">
        <v>1</v>
      </c>
      <c r="F278" s="272" t="s">
        <v>319</v>
      </c>
      <c r="G278" s="270"/>
      <c r="H278" s="273">
        <v>5</v>
      </c>
      <c r="I278" s="274"/>
      <c r="J278" s="270"/>
      <c r="K278" s="270"/>
      <c r="L278" s="275"/>
      <c r="M278" s="276"/>
      <c r="N278" s="277"/>
      <c r="O278" s="277"/>
      <c r="P278" s="277"/>
      <c r="Q278" s="277"/>
      <c r="R278" s="277"/>
      <c r="S278" s="277"/>
      <c r="T278" s="278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9" t="s">
        <v>163</v>
      </c>
      <c r="AU278" s="279" t="s">
        <v>87</v>
      </c>
      <c r="AV278" s="15" t="s">
        <v>148</v>
      </c>
      <c r="AW278" s="15" t="s">
        <v>33</v>
      </c>
      <c r="AX278" s="15" t="s">
        <v>85</v>
      </c>
      <c r="AY278" s="279" t="s">
        <v>149</v>
      </c>
    </row>
    <row r="279" s="2" customFormat="1" ht="16.5" customHeight="1">
      <c r="A279" s="39"/>
      <c r="B279" s="40"/>
      <c r="C279" s="280" t="s">
        <v>494</v>
      </c>
      <c r="D279" s="280" t="s">
        <v>553</v>
      </c>
      <c r="E279" s="281" t="s">
        <v>1454</v>
      </c>
      <c r="F279" s="282" t="s">
        <v>1455</v>
      </c>
      <c r="G279" s="283" t="s">
        <v>284</v>
      </c>
      <c r="H279" s="284">
        <v>1</v>
      </c>
      <c r="I279" s="285"/>
      <c r="J279" s="286">
        <f>ROUND(I279*H279,2)</f>
        <v>0</v>
      </c>
      <c r="K279" s="282" t="s">
        <v>1</v>
      </c>
      <c r="L279" s="287"/>
      <c r="M279" s="288" t="s">
        <v>1</v>
      </c>
      <c r="N279" s="289" t="s">
        <v>42</v>
      </c>
      <c r="O279" s="92"/>
      <c r="P279" s="236">
        <f>O279*H279</f>
        <v>0</v>
      </c>
      <c r="Q279" s="236">
        <v>0.019400000000000001</v>
      </c>
      <c r="R279" s="236">
        <f>Q279*H279</f>
        <v>0.019400000000000001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197</v>
      </c>
      <c r="AT279" s="238" t="s">
        <v>553</v>
      </c>
      <c r="AU279" s="238" t="s">
        <v>87</v>
      </c>
      <c r="AY279" s="18" t="s">
        <v>149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85</v>
      </c>
      <c r="BK279" s="239">
        <f>ROUND(I279*H279,2)</f>
        <v>0</v>
      </c>
      <c r="BL279" s="18" t="s">
        <v>148</v>
      </c>
      <c r="BM279" s="238" t="s">
        <v>1456</v>
      </c>
    </row>
    <row r="280" s="2" customFormat="1">
      <c r="A280" s="39"/>
      <c r="B280" s="40"/>
      <c r="C280" s="41"/>
      <c r="D280" s="240" t="s">
        <v>162</v>
      </c>
      <c r="E280" s="41"/>
      <c r="F280" s="241" t="s">
        <v>1455</v>
      </c>
      <c r="G280" s="41"/>
      <c r="H280" s="41"/>
      <c r="I280" s="242"/>
      <c r="J280" s="41"/>
      <c r="K280" s="41"/>
      <c r="L280" s="45"/>
      <c r="M280" s="243"/>
      <c r="N280" s="244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162</v>
      </c>
      <c r="AU280" s="18" t="s">
        <v>87</v>
      </c>
    </row>
    <row r="281" s="14" customFormat="1">
      <c r="A281" s="14"/>
      <c r="B281" s="255"/>
      <c r="C281" s="256"/>
      <c r="D281" s="240" t="s">
        <v>163</v>
      </c>
      <c r="E281" s="257" t="s">
        <v>1</v>
      </c>
      <c r="F281" s="258" t="s">
        <v>1457</v>
      </c>
      <c r="G281" s="256"/>
      <c r="H281" s="259">
        <v>1</v>
      </c>
      <c r="I281" s="260"/>
      <c r="J281" s="256"/>
      <c r="K281" s="256"/>
      <c r="L281" s="261"/>
      <c r="M281" s="262"/>
      <c r="N281" s="263"/>
      <c r="O281" s="263"/>
      <c r="P281" s="263"/>
      <c r="Q281" s="263"/>
      <c r="R281" s="263"/>
      <c r="S281" s="263"/>
      <c r="T281" s="26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5" t="s">
        <v>163</v>
      </c>
      <c r="AU281" s="265" t="s">
        <v>87</v>
      </c>
      <c r="AV281" s="14" t="s">
        <v>87</v>
      </c>
      <c r="AW281" s="14" t="s">
        <v>33</v>
      </c>
      <c r="AX281" s="14" t="s">
        <v>85</v>
      </c>
      <c r="AY281" s="265" t="s">
        <v>149</v>
      </c>
    </row>
    <row r="282" s="2" customFormat="1" ht="16.5" customHeight="1">
      <c r="A282" s="39"/>
      <c r="B282" s="40"/>
      <c r="C282" s="280" t="s">
        <v>500</v>
      </c>
      <c r="D282" s="280" t="s">
        <v>553</v>
      </c>
      <c r="E282" s="281" t="s">
        <v>1458</v>
      </c>
      <c r="F282" s="282" t="s">
        <v>1459</v>
      </c>
      <c r="G282" s="283" t="s">
        <v>284</v>
      </c>
      <c r="H282" s="284">
        <v>2</v>
      </c>
      <c r="I282" s="285"/>
      <c r="J282" s="286">
        <f>ROUND(I282*H282,2)</f>
        <v>0</v>
      </c>
      <c r="K282" s="282" t="s">
        <v>1</v>
      </c>
      <c r="L282" s="287"/>
      <c r="M282" s="288" t="s">
        <v>1</v>
      </c>
      <c r="N282" s="289" t="s">
        <v>42</v>
      </c>
      <c r="O282" s="92"/>
      <c r="P282" s="236">
        <f>O282*H282</f>
        <v>0</v>
      </c>
      <c r="Q282" s="236">
        <v>0.0178</v>
      </c>
      <c r="R282" s="236">
        <f>Q282*H282</f>
        <v>0.0356</v>
      </c>
      <c r="S282" s="236">
        <v>0</v>
      </c>
      <c r="T282" s="237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8" t="s">
        <v>197</v>
      </c>
      <c r="AT282" s="238" t="s">
        <v>553</v>
      </c>
      <c r="AU282" s="238" t="s">
        <v>87</v>
      </c>
      <c r="AY282" s="18" t="s">
        <v>149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8" t="s">
        <v>85</v>
      </c>
      <c r="BK282" s="239">
        <f>ROUND(I282*H282,2)</f>
        <v>0</v>
      </c>
      <c r="BL282" s="18" t="s">
        <v>148</v>
      </c>
      <c r="BM282" s="238" t="s">
        <v>1460</v>
      </c>
    </row>
    <row r="283" s="2" customFormat="1">
      <c r="A283" s="39"/>
      <c r="B283" s="40"/>
      <c r="C283" s="41"/>
      <c r="D283" s="240" t="s">
        <v>162</v>
      </c>
      <c r="E283" s="41"/>
      <c r="F283" s="241" t="s">
        <v>1459</v>
      </c>
      <c r="G283" s="41"/>
      <c r="H283" s="41"/>
      <c r="I283" s="242"/>
      <c r="J283" s="41"/>
      <c r="K283" s="41"/>
      <c r="L283" s="45"/>
      <c r="M283" s="243"/>
      <c r="N283" s="244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162</v>
      </c>
      <c r="AU283" s="18" t="s">
        <v>87</v>
      </c>
    </row>
    <row r="284" s="14" customFormat="1">
      <c r="A284" s="14"/>
      <c r="B284" s="255"/>
      <c r="C284" s="256"/>
      <c r="D284" s="240" t="s">
        <v>163</v>
      </c>
      <c r="E284" s="257" t="s">
        <v>1</v>
      </c>
      <c r="F284" s="258" t="s">
        <v>1461</v>
      </c>
      <c r="G284" s="256"/>
      <c r="H284" s="259">
        <v>2</v>
      </c>
      <c r="I284" s="260"/>
      <c r="J284" s="256"/>
      <c r="K284" s="256"/>
      <c r="L284" s="261"/>
      <c r="M284" s="262"/>
      <c r="N284" s="263"/>
      <c r="O284" s="263"/>
      <c r="P284" s="263"/>
      <c r="Q284" s="263"/>
      <c r="R284" s="263"/>
      <c r="S284" s="263"/>
      <c r="T284" s="26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5" t="s">
        <v>163</v>
      </c>
      <c r="AU284" s="265" t="s">
        <v>87</v>
      </c>
      <c r="AV284" s="14" t="s">
        <v>87</v>
      </c>
      <c r="AW284" s="14" t="s">
        <v>33</v>
      </c>
      <c r="AX284" s="14" t="s">
        <v>85</v>
      </c>
      <c r="AY284" s="265" t="s">
        <v>149</v>
      </c>
    </row>
    <row r="285" s="2" customFormat="1" ht="16.5" customHeight="1">
      <c r="A285" s="39"/>
      <c r="B285" s="40"/>
      <c r="C285" s="280" t="s">
        <v>506</v>
      </c>
      <c r="D285" s="280" t="s">
        <v>553</v>
      </c>
      <c r="E285" s="281" t="s">
        <v>1462</v>
      </c>
      <c r="F285" s="282" t="s">
        <v>1463</v>
      </c>
      <c r="G285" s="283" t="s">
        <v>284</v>
      </c>
      <c r="H285" s="284">
        <v>2</v>
      </c>
      <c r="I285" s="285"/>
      <c r="J285" s="286">
        <f>ROUND(I285*H285,2)</f>
        <v>0</v>
      </c>
      <c r="K285" s="282" t="s">
        <v>1</v>
      </c>
      <c r="L285" s="287"/>
      <c r="M285" s="288" t="s">
        <v>1</v>
      </c>
      <c r="N285" s="289" t="s">
        <v>42</v>
      </c>
      <c r="O285" s="92"/>
      <c r="P285" s="236">
        <f>O285*H285</f>
        <v>0</v>
      </c>
      <c r="Q285" s="236">
        <v>0.0264</v>
      </c>
      <c r="R285" s="236">
        <f>Q285*H285</f>
        <v>0.0528</v>
      </c>
      <c r="S285" s="236">
        <v>0</v>
      </c>
      <c r="T285" s="23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8" t="s">
        <v>197</v>
      </c>
      <c r="AT285" s="238" t="s">
        <v>553</v>
      </c>
      <c r="AU285" s="238" t="s">
        <v>87</v>
      </c>
      <c r="AY285" s="18" t="s">
        <v>149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8" t="s">
        <v>85</v>
      </c>
      <c r="BK285" s="239">
        <f>ROUND(I285*H285,2)</f>
        <v>0</v>
      </c>
      <c r="BL285" s="18" t="s">
        <v>148</v>
      </c>
      <c r="BM285" s="238" t="s">
        <v>1464</v>
      </c>
    </row>
    <row r="286" s="2" customFormat="1">
      <c r="A286" s="39"/>
      <c r="B286" s="40"/>
      <c r="C286" s="41"/>
      <c r="D286" s="240" t="s">
        <v>162</v>
      </c>
      <c r="E286" s="41"/>
      <c r="F286" s="241" t="s">
        <v>1463</v>
      </c>
      <c r="G286" s="41"/>
      <c r="H286" s="41"/>
      <c r="I286" s="242"/>
      <c r="J286" s="41"/>
      <c r="K286" s="41"/>
      <c r="L286" s="45"/>
      <c r="M286" s="243"/>
      <c r="N286" s="244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162</v>
      </c>
      <c r="AU286" s="18" t="s">
        <v>87</v>
      </c>
    </row>
    <row r="287" s="14" customFormat="1">
      <c r="A287" s="14"/>
      <c r="B287" s="255"/>
      <c r="C287" s="256"/>
      <c r="D287" s="240" t="s">
        <v>163</v>
      </c>
      <c r="E287" s="257" t="s">
        <v>1</v>
      </c>
      <c r="F287" s="258" t="s">
        <v>1465</v>
      </c>
      <c r="G287" s="256"/>
      <c r="H287" s="259">
        <v>2</v>
      </c>
      <c r="I287" s="260"/>
      <c r="J287" s="256"/>
      <c r="K287" s="256"/>
      <c r="L287" s="261"/>
      <c r="M287" s="262"/>
      <c r="N287" s="263"/>
      <c r="O287" s="263"/>
      <c r="P287" s="263"/>
      <c r="Q287" s="263"/>
      <c r="R287" s="263"/>
      <c r="S287" s="263"/>
      <c r="T287" s="26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5" t="s">
        <v>163</v>
      </c>
      <c r="AU287" s="265" t="s">
        <v>87</v>
      </c>
      <c r="AV287" s="14" t="s">
        <v>87</v>
      </c>
      <c r="AW287" s="14" t="s">
        <v>33</v>
      </c>
      <c r="AX287" s="14" t="s">
        <v>85</v>
      </c>
      <c r="AY287" s="265" t="s">
        <v>149</v>
      </c>
    </row>
    <row r="288" s="2" customFormat="1" ht="16.5" customHeight="1">
      <c r="A288" s="39"/>
      <c r="B288" s="40"/>
      <c r="C288" s="227" t="s">
        <v>513</v>
      </c>
      <c r="D288" s="227" t="s">
        <v>155</v>
      </c>
      <c r="E288" s="228" t="s">
        <v>1466</v>
      </c>
      <c r="F288" s="229" t="s">
        <v>1467</v>
      </c>
      <c r="G288" s="230" t="s">
        <v>284</v>
      </c>
      <c r="H288" s="231">
        <v>8</v>
      </c>
      <c r="I288" s="232"/>
      <c r="J288" s="233">
        <f>ROUND(I288*H288,2)</f>
        <v>0</v>
      </c>
      <c r="K288" s="229" t="s">
        <v>159</v>
      </c>
      <c r="L288" s="45"/>
      <c r="M288" s="234" t="s">
        <v>1</v>
      </c>
      <c r="N288" s="235" t="s">
        <v>42</v>
      </c>
      <c r="O288" s="92"/>
      <c r="P288" s="236">
        <f>O288*H288</f>
        <v>0</v>
      </c>
      <c r="Q288" s="236">
        <v>0.00167</v>
      </c>
      <c r="R288" s="236">
        <f>Q288*H288</f>
        <v>0.01336</v>
      </c>
      <c r="S288" s="236">
        <v>0</v>
      </c>
      <c r="T288" s="23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8" t="s">
        <v>148</v>
      </c>
      <c r="AT288" s="238" t="s">
        <v>155</v>
      </c>
      <c r="AU288" s="238" t="s">
        <v>87</v>
      </c>
      <c r="AY288" s="18" t="s">
        <v>149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8" t="s">
        <v>85</v>
      </c>
      <c r="BK288" s="239">
        <f>ROUND(I288*H288,2)</f>
        <v>0</v>
      </c>
      <c r="BL288" s="18" t="s">
        <v>148</v>
      </c>
      <c r="BM288" s="238" t="s">
        <v>1468</v>
      </c>
    </row>
    <row r="289" s="2" customFormat="1">
      <c r="A289" s="39"/>
      <c r="B289" s="40"/>
      <c r="C289" s="41"/>
      <c r="D289" s="240" t="s">
        <v>162</v>
      </c>
      <c r="E289" s="41"/>
      <c r="F289" s="241" t="s">
        <v>1469</v>
      </c>
      <c r="G289" s="41"/>
      <c r="H289" s="41"/>
      <c r="I289" s="242"/>
      <c r="J289" s="41"/>
      <c r="K289" s="41"/>
      <c r="L289" s="45"/>
      <c r="M289" s="243"/>
      <c r="N289" s="244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162</v>
      </c>
      <c r="AU289" s="18" t="s">
        <v>87</v>
      </c>
    </row>
    <row r="290" s="14" customFormat="1">
      <c r="A290" s="14"/>
      <c r="B290" s="255"/>
      <c r="C290" s="256"/>
      <c r="D290" s="240" t="s">
        <v>163</v>
      </c>
      <c r="E290" s="257" t="s">
        <v>1</v>
      </c>
      <c r="F290" s="258" t="s">
        <v>1470</v>
      </c>
      <c r="G290" s="256"/>
      <c r="H290" s="259">
        <v>2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5" t="s">
        <v>163</v>
      </c>
      <c r="AU290" s="265" t="s">
        <v>87</v>
      </c>
      <c r="AV290" s="14" t="s">
        <v>87</v>
      </c>
      <c r="AW290" s="14" t="s">
        <v>33</v>
      </c>
      <c r="AX290" s="14" t="s">
        <v>77</v>
      </c>
      <c r="AY290" s="265" t="s">
        <v>149</v>
      </c>
    </row>
    <row r="291" s="14" customFormat="1">
      <c r="A291" s="14"/>
      <c r="B291" s="255"/>
      <c r="C291" s="256"/>
      <c r="D291" s="240" t="s">
        <v>163</v>
      </c>
      <c r="E291" s="257" t="s">
        <v>1</v>
      </c>
      <c r="F291" s="258" t="s">
        <v>1471</v>
      </c>
      <c r="G291" s="256"/>
      <c r="H291" s="259">
        <v>2</v>
      </c>
      <c r="I291" s="260"/>
      <c r="J291" s="256"/>
      <c r="K291" s="256"/>
      <c r="L291" s="261"/>
      <c r="M291" s="262"/>
      <c r="N291" s="263"/>
      <c r="O291" s="263"/>
      <c r="P291" s="263"/>
      <c r="Q291" s="263"/>
      <c r="R291" s="263"/>
      <c r="S291" s="263"/>
      <c r="T291" s="26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5" t="s">
        <v>163</v>
      </c>
      <c r="AU291" s="265" t="s">
        <v>87</v>
      </c>
      <c r="AV291" s="14" t="s">
        <v>87</v>
      </c>
      <c r="AW291" s="14" t="s">
        <v>33</v>
      </c>
      <c r="AX291" s="14" t="s">
        <v>77</v>
      </c>
      <c r="AY291" s="265" t="s">
        <v>149</v>
      </c>
    </row>
    <row r="292" s="14" customFormat="1">
      <c r="A292" s="14"/>
      <c r="B292" s="255"/>
      <c r="C292" s="256"/>
      <c r="D292" s="240" t="s">
        <v>163</v>
      </c>
      <c r="E292" s="257" t="s">
        <v>1</v>
      </c>
      <c r="F292" s="258" t="s">
        <v>1472</v>
      </c>
      <c r="G292" s="256"/>
      <c r="H292" s="259">
        <v>2</v>
      </c>
      <c r="I292" s="260"/>
      <c r="J292" s="256"/>
      <c r="K292" s="256"/>
      <c r="L292" s="261"/>
      <c r="M292" s="262"/>
      <c r="N292" s="263"/>
      <c r="O292" s="263"/>
      <c r="P292" s="263"/>
      <c r="Q292" s="263"/>
      <c r="R292" s="263"/>
      <c r="S292" s="263"/>
      <c r="T292" s="26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5" t="s">
        <v>163</v>
      </c>
      <c r="AU292" s="265" t="s">
        <v>87</v>
      </c>
      <c r="AV292" s="14" t="s">
        <v>87</v>
      </c>
      <c r="AW292" s="14" t="s">
        <v>33</v>
      </c>
      <c r="AX292" s="14" t="s">
        <v>77</v>
      </c>
      <c r="AY292" s="265" t="s">
        <v>149</v>
      </c>
    </row>
    <row r="293" s="14" customFormat="1">
      <c r="A293" s="14"/>
      <c r="B293" s="255"/>
      <c r="C293" s="256"/>
      <c r="D293" s="240" t="s">
        <v>163</v>
      </c>
      <c r="E293" s="257" t="s">
        <v>1</v>
      </c>
      <c r="F293" s="258" t="s">
        <v>1473</v>
      </c>
      <c r="G293" s="256"/>
      <c r="H293" s="259">
        <v>2</v>
      </c>
      <c r="I293" s="260"/>
      <c r="J293" s="256"/>
      <c r="K293" s="256"/>
      <c r="L293" s="261"/>
      <c r="M293" s="262"/>
      <c r="N293" s="263"/>
      <c r="O293" s="263"/>
      <c r="P293" s="263"/>
      <c r="Q293" s="263"/>
      <c r="R293" s="263"/>
      <c r="S293" s="263"/>
      <c r="T293" s="26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5" t="s">
        <v>163</v>
      </c>
      <c r="AU293" s="265" t="s">
        <v>87</v>
      </c>
      <c r="AV293" s="14" t="s">
        <v>87</v>
      </c>
      <c r="AW293" s="14" t="s">
        <v>33</v>
      </c>
      <c r="AX293" s="14" t="s">
        <v>77</v>
      </c>
      <c r="AY293" s="265" t="s">
        <v>149</v>
      </c>
    </row>
    <row r="294" s="15" customFormat="1">
      <c r="A294" s="15"/>
      <c r="B294" s="269"/>
      <c r="C294" s="270"/>
      <c r="D294" s="240" t="s">
        <v>163</v>
      </c>
      <c r="E294" s="271" t="s">
        <v>1</v>
      </c>
      <c r="F294" s="272" t="s">
        <v>319</v>
      </c>
      <c r="G294" s="270"/>
      <c r="H294" s="273">
        <v>8</v>
      </c>
      <c r="I294" s="274"/>
      <c r="J294" s="270"/>
      <c r="K294" s="270"/>
      <c r="L294" s="275"/>
      <c r="M294" s="276"/>
      <c r="N294" s="277"/>
      <c r="O294" s="277"/>
      <c r="P294" s="277"/>
      <c r="Q294" s="277"/>
      <c r="R294" s="277"/>
      <c r="S294" s="277"/>
      <c r="T294" s="278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9" t="s">
        <v>163</v>
      </c>
      <c r="AU294" s="279" t="s">
        <v>87</v>
      </c>
      <c r="AV294" s="15" t="s">
        <v>148</v>
      </c>
      <c r="AW294" s="15" t="s">
        <v>33</v>
      </c>
      <c r="AX294" s="15" t="s">
        <v>85</v>
      </c>
      <c r="AY294" s="279" t="s">
        <v>149</v>
      </c>
    </row>
    <row r="295" s="2" customFormat="1" ht="16.5" customHeight="1">
      <c r="A295" s="39"/>
      <c r="B295" s="40"/>
      <c r="C295" s="280" t="s">
        <v>525</v>
      </c>
      <c r="D295" s="280" t="s">
        <v>553</v>
      </c>
      <c r="E295" s="281" t="s">
        <v>1474</v>
      </c>
      <c r="F295" s="282" t="s">
        <v>1475</v>
      </c>
      <c r="G295" s="283" t="s">
        <v>284</v>
      </c>
      <c r="H295" s="284">
        <v>2</v>
      </c>
      <c r="I295" s="285"/>
      <c r="J295" s="286">
        <f>ROUND(I295*H295,2)</f>
        <v>0</v>
      </c>
      <c r="K295" s="282" t="s">
        <v>1</v>
      </c>
      <c r="L295" s="287"/>
      <c r="M295" s="288" t="s">
        <v>1</v>
      </c>
      <c r="N295" s="289" t="s">
        <v>42</v>
      </c>
      <c r="O295" s="92"/>
      <c r="P295" s="236">
        <f>O295*H295</f>
        <v>0</v>
      </c>
      <c r="Q295" s="236">
        <v>0.0094999999999999998</v>
      </c>
      <c r="R295" s="236">
        <f>Q295*H295</f>
        <v>0.019</v>
      </c>
      <c r="S295" s="236">
        <v>0</v>
      </c>
      <c r="T295" s="23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8" t="s">
        <v>197</v>
      </c>
      <c r="AT295" s="238" t="s">
        <v>553</v>
      </c>
      <c r="AU295" s="238" t="s">
        <v>87</v>
      </c>
      <c r="AY295" s="18" t="s">
        <v>149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8" t="s">
        <v>85</v>
      </c>
      <c r="BK295" s="239">
        <f>ROUND(I295*H295,2)</f>
        <v>0</v>
      </c>
      <c r="BL295" s="18" t="s">
        <v>148</v>
      </c>
      <c r="BM295" s="238" t="s">
        <v>1476</v>
      </c>
    </row>
    <row r="296" s="2" customFormat="1">
      <c r="A296" s="39"/>
      <c r="B296" s="40"/>
      <c r="C296" s="41"/>
      <c r="D296" s="240" t="s">
        <v>162</v>
      </c>
      <c r="E296" s="41"/>
      <c r="F296" s="241" t="s">
        <v>1475</v>
      </c>
      <c r="G296" s="41"/>
      <c r="H296" s="41"/>
      <c r="I296" s="242"/>
      <c r="J296" s="41"/>
      <c r="K296" s="41"/>
      <c r="L296" s="45"/>
      <c r="M296" s="243"/>
      <c r="N296" s="244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162</v>
      </c>
      <c r="AU296" s="18" t="s">
        <v>87</v>
      </c>
    </row>
    <row r="297" s="14" customFormat="1">
      <c r="A297" s="14"/>
      <c r="B297" s="255"/>
      <c r="C297" s="256"/>
      <c r="D297" s="240" t="s">
        <v>163</v>
      </c>
      <c r="E297" s="257" t="s">
        <v>1</v>
      </c>
      <c r="F297" s="258" t="s">
        <v>1477</v>
      </c>
      <c r="G297" s="256"/>
      <c r="H297" s="259">
        <v>2</v>
      </c>
      <c r="I297" s="260"/>
      <c r="J297" s="256"/>
      <c r="K297" s="256"/>
      <c r="L297" s="261"/>
      <c r="M297" s="262"/>
      <c r="N297" s="263"/>
      <c r="O297" s="263"/>
      <c r="P297" s="263"/>
      <c r="Q297" s="263"/>
      <c r="R297" s="263"/>
      <c r="S297" s="263"/>
      <c r="T297" s="26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5" t="s">
        <v>163</v>
      </c>
      <c r="AU297" s="265" t="s">
        <v>87</v>
      </c>
      <c r="AV297" s="14" t="s">
        <v>87</v>
      </c>
      <c r="AW297" s="14" t="s">
        <v>33</v>
      </c>
      <c r="AX297" s="14" t="s">
        <v>85</v>
      </c>
      <c r="AY297" s="265" t="s">
        <v>149</v>
      </c>
    </row>
    <row r="298" s="2" customFormat="1" ht="16.5" customHeight="1">
      <c r="A298" s="39"/>
      <c r="B298" s="40"/>
      <c r="C298" s="280" t="s">
        <v>531</v>
      </c>
      <c r="D298" s="280" t="s">
        <v>553</v>
      </c>
      <c r="E298" s="281" t="s">
        <v>1478</v>
      </c>
      <c r="F298" s="282" t="s">
        <v>1479</v>
      </c>
      <c r="G298" s="283" t="s">
        <v>284</v>
      </c>
      <c r="H298" s="284">
        <v>2</v>
      </c>
      <c r="I298" s="285"/>
      <c r="J298" s="286">
        <f>ROUND(I298*H298,2)</f>
        <v>0</v>
      </c>
      <c r="K298" s="282" t="s">
        <v>1</v>
      </c>
      <c r="L298" s="287"/>
      <c r="M298" s="288" t="s">
        <v>1</v>
      </c>
      <c r="N298" s="289" t="s">
        <v>42</v>
      </c>
      <c r="O298" s="92"/>
      <c r="P298" s="236">
        <f>O298*H298</f>
        <v>0</v>
      </c>
      <c r="Q298" s="236">
        <v>0.0147</v>
      </c>
      <c r="R298" s="236">
        <f>Q298*H298</f>
        <v>0.029399999999999999</v>
      </c>
      <c r="S298" s="236">
        <v>0</v>
      </c>
      <c r="T298" s="23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8" t="s">
        <v>197</v>
      </c>
      <c r="AT298" s="238" t="s">
        <v>553</v>
      </c>
      <c r="AU298" s="238" t="s">
        <v>87</v>
      </c>
      <c r="AY298" s="18" t="s">
        <v>149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8" t="s">
        <v>85</v>
      </c>
      <c r="BK298" s="239">
        <f>ROUND(I298*H298,2)</f>
        <v>0</v>
      </c>
      <c r="BL298" s="18" t="s">
        <v>148</v>
      </c>
      <c r="BM298" s="238" t="s">
        <v>1480</v>
      </c>
    </row>
    <row r="299" s="2" customFormat="1">
      <c r="A299" s="39"/>
      <c r="B299" s="40"/>
      <c r="C299" s="41"/>
      <c r="D299" s="240" t="s">
        <v>162</v>
      </c>
      <c r="E299" s="41"/>
      <c r="F299" s="241" t="s">
        <v>1479</v>
      </c>
      <c r="G299" s="41"/>
      <c r="H299" s="41"/>
      <c r="I299" s="242"/>
      <c r="J299" s="41"/>
      <c r="K299" s="41"/>
      <c r="L299" s="45"/>
      <c r="M299" s="243"/>
      <c r="N299" s="244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162</v>
      </c>
      <c r="AU299" s="18" t="s">
        <v>87</v>
      </c>
    </row>
    <row r="300" s="14" customFormat="1">
      <c r="A300" s="14"/>
      <c r="B300" s="255"/>
      <c r="C300" s="256"/>
      <c r="D300" s="240" t="s">
        <v>163</v>
      </c>
      <c r="E300" s="257" t="s">
        <v>1</v>
      </c>
      <c r="F300" s="258" t="s">
        <v>1477</v>
      </c>
      <c r="G300" s="256"/>
      <c r="H300" s="259">
        <v>2</v>
      </c>
      <c r="I300" s="260"/>
      <c r="J300" s="256"/>
      <c r="K300" s="256"/>
      <c r="L300" s="261"/>
      <c r="M300" s="262"/>
      <c r="N300" s="263"/>
      <c r="O300" s="263"/>
      <c r="P300" s="263"/>
      <c r="Q300" s="263"/>
      <c r="R300" s="263"/>
      <c r="S300" s="263"/>
      <c r="T300" s="26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5" t="s">
        <v>163</v>
      </c>
      <c r="AU300" s="265" t="s">
        <v>87</v>
      </c>
      <c r="AV300" s="14" t="s">
        <v>87</v>
      </c>
      <c r="AW300" s="14" t="s">
        <v>33</v>
      </c>
      <c r="AX300" s="14" t="s">
        <v>85</v>
      </c>
      <c r="AY300" s="265" t="s">
        <v>149</v>
      </c>
    </row>
    <row r="301" s="2" customFormat="1" ht="16.5" customHeight="1">
      <c r="A301" s="39"/>
      <c r="B301" s="40"/>
      <c r="C301" s="280" t="s">
        <v>538</v>
      </c>
      <c r="D301" s="280" t="s">
        <v>553</v>
      </c>
      <c r="E301" s="281" t="s">
        <v>1481</v>
      </c>
      <c r="F301" s="282" t="s">
        <v>1482</v>
      </c>
      <c r="G301" s="283" t="s">
        <v>284</v>
      </c>
      <c r="H301" s="284">
        <v>2</v>
      </c>
      <c r="I301" s="285"/>
      <c r="J301" s="286">
        <f>ROUND(I301*H301,2)</f>
        <v>0</v>
      </c>
      <c r="K301" s="282" t="s">
        <v>1</v>
      </c>
      <c r="L301" s="287"/>
      <c r="M301" s="288" t="s">
        <v>1</v>
      </c>
      <c r="N301" s="289" t="s">
        <v>42</v>
      </c>
      <c r="O301" s="92"/>
      <c r="P301" s="236">
        <f>O301*H301</f>
        <v>0</v>
      </c>
      <c r="Q301" s="236">
        <v>0.0126</v>
      </c>
      <c r="R301" s="236">
        <f>Q301*H301</f>
        <v>0.0252</v>
      </c>
      <c r="S301" s="236">
        <v>0</v>
      </c>
      <c r="T301" s="237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8" t="s">
        <v>197</v>
      </c>
      <c r="AT301" s="238" t="s">
        <v>553</v>
      </c>
      <c r="AU301" s="238" t="s">
        <v>87</v>
      </c>
      <c r="AY301" s="18" t="s">
        <v>149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8" t="s">
        <v>85</v>
      </c>
      <c r="BK301" s="239">
        <f>ROUND(I301*H301,2)</f>
        <v>0</v>
      </c>
      <c r="BL301" s="18" t="s">
        <v>148</v>
      </c>
      <c r="BM301" s="238" t="s">
        <v>1483</v>
      </c>
    </row>
    <row r="302" s="2" customFormat="1">
      <c r="A302" s="39"/>
      <c r="B302" s="40"/>
      <c r="C302" s="41"/>
      <c r="D302" s="240" t="s">
        <v>162</v>
      </c>
      <c r="E302" s="41"/>
      <c r="F302" s="241" t="s">
        <v>1482</v>
      </c>
      <c r="G302" s="41"/>
      <c r="H302" s="41"/>
      <c r="I302" s="242"/>
      <c r="J302" s="41"/>
      <c r="K302" s="41"/>
      <c r="L302" s="45"/>
      <c r="M302" s="243"/>
      <c r="N302" s="244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162</v>
      </c>
      <c r="AU302" s="18" t="s">
        <v>87</v>
      </c>
    </row>
    <row r="303" s="14" customFormat="1">
      <c r="A303" s="14"/>
      <c r="B303" s="255"/>
      <c r="C303" s="256"/>
      <c r="D303" s="240" t="s">
        <v>163</v>
      </c>
      <c r="E303" s="257" t="s">
        <v>1</v>
      </c>
      <c r="F303" s="258" t="s">
        <v>1477</v>
      </c>
      <c r="G303" s="256"/>
      <c r="H303" s="259">
        <v>2</v>
      </c>
      <c r="I303" s="260"/>
      <c r="J303" s="256"/>
      <c r="K303" s="256"/>
      <c r="L303" s="261"/>
      <c r="M303" s="262"/>
      <c r="N303" s="263"/>
      <c r="O303" s="263"/>
      <c r="P303" s="263"/>
      <c r="Q303" s="263"/>
      <c r="R303" s="263"/>
      <c r="S303" s="263"/>
      <c r="T303" s="26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5" t="s">
        <v>163</v>
      </c>
      <c r="AU303" s="265" t="s">
        <v>87</v>
      </c>
      <c r="AV303" s="14" t="s">
        <v>87</v>
      </c>
      <c r="AW303" s="14" t="s">
        <v>33</v>
      </c>
      <c r="AX303" s="14" t="s">
        <v>85</v>
      </c>
      <c r="AY303" s="265" t="s">
        <v>149</v>
      </c>
    </row>
    <row r="304" s="2" customFormat="1" ht="16.5" customHeight="1">
      <c r="A304" s="39"/>
      <c r="B304" s="40"/>
      <c r="C304" s="280" t="s">
        <v>545</v>
      </c>
      <c r="D304" s="280" t="s">
        <v>553</v>
      </c>
      <c r="E304" s="281" t="s">
        <v>1484</v>
      </c>
      <c r="F304" s="282" t="s">
        <v>1485</v>
      </c>
      <c r="G304" s="283" t="s">
        <v>284</v>
      </c>
      <c r="H304" s="284">
        <v>2</v>
      </c>
      <c r="I304" s="285"/>
      <c r="J304" s="286">
        <f>ROUND(I304*H304,2)</f>
        <v>0</v>
      </c>
      <c r="K304" s="282" t="s">
        <v>1</v>
      </c>
      <c r="L304" s="287"/>
      <c r="M304" s="288" t="s">
        <v>1</v>
      </c>
      <c r="N304" s="289" t="s">
        <v>42</v>
      </c>
      <c r="O304" s="92"/>
      <c r="P304" s="236">
        <f>O304*H304</f>
        <v>0</v>
      </c>
      <c r="Q304" s="236">
        <v>0.0050000000000000001</v>
      </c>
      <c r="R304" s="236">
        <f>Q304*H304</f>
        <v>0.01</v>
      </c>
      <c r="S304" s="236">
        <v>0</v>
      </c>
      <c r="T304" s="23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8" t="s">
        <v>197</v>
      </c>
      <c r="AT304" s="238" t="s">
        <v>553</v>
      </c>
      <c r="AU304" s="238" t="s">
        <v>87</v>
      </c>
      <c r="AY304" s="18" t="s">
        <v>149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8" t="s">
        <v>85</v>
      </c>
      <c r="BK304" s="239">
        <f>ROUND(I304*H304,2)</f>
        <v>0</v>
      </c>
      <c r="BL304" s="18" t="s">
        <v>148</v>
      </c>
      <c r="BM304" s="238" t="s">
        <v>1486</v>
      </c>
    </row>
    <row r="305" s="2" customFormat="1">
      <c r="A305" s="39"/>
      <c r="B305" s="40"/>
      <c r="C305" s="41"/>
      <c r="D305" s="240" t="s">
        <v>162</v>
      </c>
      <c r="E305" s="41"/>
      <c r="F305" s="241" t="s">
        <v>1485</v>
      </c>
      <c r="G305" s="41"/>
      <c r="H305" s="41"/>
      <c r="I305" s="242"/>
      <c r="J305" s="41"/>
      <c r="K305" s="41"/>
      <c r="L305" s="45"/>
      <c r="M305" s="243"/>
      <c r="N305" s="244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162</v>
      </c>
      <c r="AU305" s="18" t="s">
        <v>87</v>
      </c>
    </row>
    <row r="306" s="14" customFormat="1">
      <c r="A306" s="14"/>
      <c r="B306" s="255"/>
      <c r="C306" s="256"/>
      <c r="D306" s="240" t="s">
        <v>163</v>
      </c>
      <c r="E306" s="257" t="s">
        <v>1</v>
      </c>
      <c r="F306" s="258" t="s">
        <v>1477</v>
      </c>
      <c r="G306" s="256"/>
      <c r="H306" s="259">
        <v>2</v>
      </c>
      <c r="I306" s="260"/>
      <c r="J306" s="256"/>
      <c r="K306" s="256"/>
      <c r="L306" s="261"/>
      <c r="M306" s="262"/>
      <c r="N306" s="263"/>
      <c r="O306" s="263"/>
      <c r="P306" s="263"/>
      <c r="Q306" s="263"/>
      <c r="R306" s="263"/>
      <c r="S306" s="263"/>
      <c r="T306" s="26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5" t="s">
        <v>163</v>
      </c>
      <c r="AU306" s="265" t="s">
        <v>87</v>
      </c>
      <c r="AV306" s="14" t="s">
        <v>87</v>
      </c>
      <c r="AW306" s="14" t="s">
        <v>33</v>
      </c>
      <c r="AX306" s="14" t="s">
        <v>85</v>
      </c>
      <c r="AY306" s="265" t="s">
        <v>149</v>
      </c>
    </row>
    <row r="307" s="2" customFormat="1" ht="16.5" customHeight="1">
      <c r="A307" s="39"/>
      <c r="B307" s="40"/>
      <c r="C307" s="227" t="s">
        <v>552</v>
      </c>
      <c r="D307" s="227" t="s">
        <v>155</v>
      </c>
      <c r="E307" s="228" t="s">
        <v>1487</v>
      </c>
      <c r="F307" s="229" t="s">
        <v>1488</v>
      </c>
      <c r="G307" s="230" t="s">
        <v>284</v>
      </c>
      <c r="H307" s="231">
        <v>6</v>
      </c>
      <c r="I307" s="232"/>
      <c r="J307" s="233">
        <f>ROUND(I307*H307,2)</f>
        <v>0</v>
      </c>
      <c r="K307" s="229" t="s">
        <v>159</v>
      </c>
      <c r="L307" s="45"/>
      <c r="M307" s="234" t="s">
        <v>1</v>
      </c>
      <c r="N307" s="235" t="s">
        <v>42</v>
      </c>
      <c r="O307" s="92"/>
      <c r="P307" s="236">
        <f>O307*H307</f>
        <v>0</v>
      </c>
      <c r="Q307" s="236">
        <v>0.00167</v>
      </c>
      <c r="R307" s="236">
        <f>Q307*H307</f>
        <v>0.010020000000000001</v>
      </c>
      <c r="S307" s="236">
        <v>0</v>
      </c>
      <c r="T307" s="23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8" t="s">
        <v>148</v>
      </c>
      <c r="AT307" s="238" t="s">
        <v>155</v>
      </c>
      <c r="AU307" s="238" t="s">
        <v>87</v>
      </c>
      <c r="AY307" s="18" t="s">
        <v>149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8" t="s">
        <v>85</v>
      </c>
      <c r="BK307" s="239">
        <f>ROUND(I307*H307,2)</f>
        <v>0</v>
      </c>
      <c r="BL307" s="18" t="s">
        <v>148</v>
      </c>
      <c r="BM307" s="238" t="s">
        <v>1489</v>
      </c>
    </row>
    <row r="308" s="2" customFormat="1">
      <c r="A308" s="39"/>
      <c r="B308" s="40"/>
      <c r="C308" s="41"/>
      <c r="D308" s="240" t="s">
        <v>162</v>
      </c>
      <c r="E308" s="41"/>
      <c r="F308" s="241" t="s">
        <v>1490</v>
      </c>
      <c r="G308" s="41"/>
      <c r="H308" s="41"/>
      <c r="I308" s="242"/>
      <c r="J308" s="41"/>
      <c r="K308" s="41"/>
      <c r="L308" s="45"/>
      <c r="M308" s="243"/>
      <c r="N308" s="244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162</v>
      </c>
      <c r="AU308" s="18" t="s">
        <v>87</v>
      </c>
    </row>
    <row r="309" s="14" customFormat="1">
      <c r="A309" s="14"/>
      <c r="B309" s="255"/>
      <c r="C309" s="256"/>
      <c r="D309" s="240" t="s">
        <v>163</v>
      </c>
      <c r="E309" s="257" t="s">
        <v>1</v>
      </c>
      <c r="F309" s="258" t="s">
        <v>1491</v>
      </c>
      <c r="G309" s="256"/>
      <c r="H309" s="259">
        <v>6</v>
      </c>
      <c r="I309" s="260"/>
      <c r="J309" s="256"/>
      <c r="K309" s="256"/>
      <c r="L309" s="261"/>
      <c r="M309" s="262"/>
      <c r="N309" s="263"/>
      <c r="O309" s="263"/>
      <c r="P309" s="263"/>
      <c r="Q309" s="263"/>
      <c r="R309" s="263"/>
      <c r="S309" s="263"/>
      <c r="T309" s="26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5" t="s">
        <v>163</v>
      </c>
      <c r="AU309" s="265" t="s">
        <v>87</v>
      </c>
      <c r="AV309" s="14" t="s">
        <v>87</v>
      </c>
      <c r="AW309" s="14" t="s">
        <v>33</v>
      </c>
      <c r="AX309" s="14" t="s">
        <v>85</v>
      </c>
      <c r="AY309" s="265" t="s">
        <v>149</v>
      </c>
    </row>
    <row r="310" s="2" customFormat="1" ht="16.5" customHeight="1">
      <c r="A310" s="39"/>
      <c r="B310" s="40"/>
      <c r="C310" s="280" t="s">
        <v>561</v>
      </c>
      <c r="D310" s="280" t="s">
        <v>553</v>
      </c>
      <c r="E310" s="281" t="s">
        <v>1492</v>
      </c>
      <c r="F310" s="282" t="s">
        <v>1493</v>
      </c>
      <c r="G310" s="283" t="s">
        <v>284</v>
      </c>
      <c r="H310" s="284">
        <v>6</v>
      </c>
      <c r="I310" s="285"/>
      <c r="J310" s="286">
        <f>ROUND(I310*H310,2)</f>
        <v>0</v>
      </c>
      <c r="K310" s="282" t="s">
        <v>1</v>
      </c>
      <c r="L310" s="287"/>
      <c r="M310" s="288" t="s">
        <v>1</v>
      </c>
      <c r="N310" s="289" t="s">
        <v>42</v>
      </c>
      <c r="O310" s="92"/>
      <c r="P310" s="236">
        <f>O310*H310</f>
        <v>0</v>
      </c>
      <c r="Q310" s="236">
        <v>0.013400000000000001</v>
      </c>
      <c r="R310" s="236">
        <f>Q310*H310</f>
        <v>0.080399999999999999</v>
      </c>
      <c r="S310" s="236">
        <v>0</v>
      </c>
      <c r="T310" s="23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8" t="s">
        <v>197</v>
      </c>
      <c r="AT310" s="238" t="s">
        <v>553</v>
      </c>
      <c r="AU310" s="238" t="s">
        <v>87</v>
      </c>
      <c r="AY310" s="18" t="s">
        <v>149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8" t="s">
        <v>85</v>
      </c>
      <c r="BK310" s="239">
        <f>ROUND(I310*H310,2)</f>
        <v>0</v>
      </c>
      <c r="BL310" s="18" t="s">
        <v>148</v>
      </c>
      <c r="BM310" s="238" t="s">
        <v>1494</v>
      </c>
    </row>
    <row r="311" s="2" customFormat="1">
      <c r="A311" s="39"/>
      <c r="B311" s="40"/>
      <c r="C311" s="41"/>
      <c r="D311" s="240" t="s">
        <v>162</v>
      </c>
      <c r="E311" s="41"/>
      <c r="F311" s="241" t="s">
        <v>1493</v>
      </c>
      <c r="G311" s="41"/>
      <c r="H311" s="41"/>
      <c r="I311" s="242"/>
      <c r="J311" s="41"/>
      <c r="K311" s="41"/>
      <c r="L311" s="45"/>
      <c r="M311" s="243"/>
      <c r="N311" s="244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162</v>
      </c>
      <c r="AU311" s="18" t="s">
        <v>87</v>
      </c>
    </row>
    <row r="312" s="14" customFormat="1">
      <c r="A312" s="14"/>
      <c r="B312" s="255"/>
      <c r="C312" s="256"/>
      <c r="D312" s="240" t="s">
        <v>163</v>
      </c>
      <c r="E312" s="257" t="s">
        <v>1</v>
      </c>
      <c r="F312" s="258" t="s">
        <v>1495</v>
      </c>
      <c r="G312" s="256"/>
      <c r="H312" s="259">
        <v>6</v>
      </c>
      <c r="I312" s="260"/>
      <c r="J312" s="256"/>
      <c r="K312" s="256"/>
      <c r="L312" s="261"/>
      <c r="M312" s="262"/>
      <c r="N312" s="263"/>
      <c r="O312" s="263"/>
      <c r="P312" s="263"/>
      <c r="Q312" s="263"/>
      <c r="R312" s="263"/>
      <c r="S312" s="263"/>
      <c r="T312" s="26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5" t="s">
        <v>163</v>
      </c>
      <c r="AU312" s="265" t="s">
        <v>87</v>
      </c>
      <c r="AV312" s="14" t="s">
        <v>87</v>
      </c>
      <c r="AW312" s="14" t="s">
        <v>33</v>
      </c>
      <c r="AX312" s="14" t="s">
        <v>85</v>
      </c>
      <c r="AY312" s="265" t="s">
        <v>149</v>
      </c>
    </row>
    <row r="313" s="2" customFormat="1" ht="16.5" customHeight="1">
      <c r="A313" s="39"/>
      <c r="B313" s="40"/>
      <c r="C313" s="227" t="s">
        <v>576</v>
      </c>
      <c r="D313" s="227" t="s">
        <v>155</v>
      </c>
      <c r="E313" s="228" t="s">
        <v>1496</v>
      </c>
      <c r="F313" s="229" t="s">
        <v>1497</v>
      </c>
      <c r="G313" s="230" t="s">
        <v>284</v>
      </c>
      <c r="H313" s="231">
        <v>7</v>
      </c>
      <c r="I313" s="232"/>
      <c r="J313" s="233">
        <f>ROUND(I313*H313,2)</f>
        <v>0</v>
      </c>
      <c r="K313" s="229" t="s">
        <v>159</v>
      </c>
      <c r="L313" s="45"/>
      <c r="M313" s="234" t="s">
        <v>1</v>
      </c>
      <c r="N313" s="235" t="s">
        <v>42</v>
      </c>
      <c r="O313" s="92"/>
      <c r="P313" s="236">
        <f>O313*H313</f>
        <v>0</v>
      </c>
      <c r="Q313" s="236">
        <v>0.0016199999999999999</v>
      </c>
      <c r="R313" s="236">
        <f>Q313*H313</f>
        <v>0.011339999999999999</v>
      </c>
      <c r="S313" s="236">
        <v>0</v>
      </c>
      <c r="T313" s="237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8" t="s">
        <v>148</v>
      </c>
      <c r="AT313" s="238" t="s">
        <v>155</v>
      </c>
      <c r="AU313" s="238" t="s">
        <v>87</v>
      </c>
      <c r="AY313" s="18" t="s">
        <v>149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8" t="s">
        <v>85</v>
      </c>
      <c r="BK313" s="239">
        <f>ROUND(I313*H313,2)</f>
        <v>0</v>
      </c>
      <c r="BL313" s="18" t="s">
        <v>148</v>
      </c>
      <c r="BM313" s="238" t="s">
        <v>1498</v>
      </c>
    </row>
    <row r="314" s="2" customFormat="1">
      <c r="A314" s="39"/>
      <c r="B314" s="40"/>
      <c r="C314" s="41"/>
      <c r="D314" s="240" t="s">
        <v>162</v>
      </c>
      <c r="E314" s="41"/>
      <c r="F314" s="241" t="s">
        <v>1499</v>
      </c>
      <c r="G314" s="41"/>
      <c r="H314" s="41"/>
      <c r="I314" s="242"/>
      <c r="J314" s="41"/>
      <c r="K314" s="41"/>
      <c r="L314" s="45"/>
      <c r="M314" s="243"/>
      <c r="N314" s="244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162</v>
      </c>
      <c r="AU314" s="18" t="s">
        <v>87</v>
      </c>
    </row>
    <row r="315" s="14" customFormat="1">
      <c r="A315" s="14"/>
      <c r="B315" s="255"/>
      <c r="C315" s="256"/>
      <c r="D315" s="240" t="s">
        <v>163</v>
      </c>
      <c r="E315" s="257" t="s">
        <v>1</v>
      </c>
      <c r="F315" s="258" t="s">
        <v>1500</v>
      </c>
      <c r="G315" s="256"/>
      <c r="H315" s="259">
        <v>7</v>
      </c>
      <c r="I315" s="260"/>
      <c r="J315" s="256"/>
      <c r="K315" s="256"/>
      <c r="L315" s="261"/>
      <c r="M315" s="262"/>
      <c r="N315" s="263"/>
      <c r="O315" s="263"/>
      <c r="P315" s="263"/>
      <c r="Q315" s="263"/>
      <c r="R315" s="263"/>
      <c r="S315" s="263"/>
      <c r="T315" s="26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5" t="s">
        <v>163</v>
      </c>
      <c r="AU315" s="265" t="s">
        <v>87</v>
      </c>
      <c r="AV315" s="14" t="s">
        <v>87</v>
      </c>
      <c r="AW315" s="14" t="s">
        <v>33</v>
      </c>
      <c r="AX315" s="14" t="s">
        <v>85</v>
      </c>
      <c r="AY315" s="265" t="s">
        <v>149</v>
      </c>
    </row>
    <row r="316" s="2" customFormat="1" ht="16.5" customHeight="1">
      <c r="A316" s="39"/>
      <c r="B316" s="40"/>
      <c r="C316" s="280" t="s">
        <v>588</v>
      </c>
      <c r="D316" s="280" t="s">
        <v>553</v>
      </c>
      <c r="E316" s="281" t="s">
        <v>1501</v>
      </c>
      <c r="F316" s="282" t="s">
        <v>1502</v>
      </c>
      <c r="G316" s="283" t="s">
        <v>284</v>
      </c>
      <c r="H316" s="284">
        <v>7</v>
      </c>
      <c r="I316" s="285"/>
      <c r="J316" s="286">
        <f>ROUND(I316*H316,2)</f>
        <v>0</v>
      </c>
      <c r="K316" s="282" t="s">
        <v>1</v>
      </c>
      <c r="L316" s="287"/>
      <c r="M316" s="288" t="s">
        <v>1</v>
      </c>
      <c r="N316" s="289" t="s">
        <v>42</v>
      </c>
      <c r="O316" s="92"/>
      <c r="P316" s="236">
        <f>O316*H316</f>
        <v>0</v>
      </c>
      <c r="Q316" s="236">
        <v>0.01847</v>
      </c>
      <c r="R316" s="236">
        <f>Q316*H316</f>
        <v>0.12929000000000002</v>
      </c>
      <c r="S316" s="236">
        <v>0</v>
      </c>
      <c r="T316" s="237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8" t="s">
        <v>197</v>
      </c>
      <c r="AT316" s="238" t="s">
        <v>553</v>
      </c>
      <c r="AU316" s="238" t="s">
        <v>87</v>
      </c>
      <c r="AY316" s="18" t="s">
        <v>149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8" t="s">
        <v>85</v>
      </c>
      <c r="BK316" s="239">
        <f>ROUND(I316*H316,2)</f>
        <v>0</v>
      </c>
      <c r="BL316" s="18" t="s">
        <v>148</v>
      </c>
      <c r="BM316" s="238" t="s">
        <v>1503</v>
      </c>
    </row>
    <row r="317" s="2" customFormat="1">
      <c r="A317" s="39"/>
      <c r="B317" s="40"/>
      <c r="C317" s="41"/>
      <c r="D317" s="240" t="s">
        <v>162</v>
      </c>
      <c r="E317" s="41"/>
      <c r="F317" s="241" t="s">
        <v>1502</v>
      </c>
      <c r="G317" s="41"/>
      <c r="H317" s="41"/>
      <c r="I317" s="242"/>
      <c r="J317" s="41"/>
      <c r="K317" s="41"/>
      <c r="L317" s="45"/>
      <c r="M317" s="243"/>
      <c r="N317" s="244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162</v>
      </c>
      <c r="AU317" s="18" t="s">
        <v>87</v>
      </c>
    </row>
    <row r="318" s="14" customFormat="1">
      <c r="A318" s="14"/>
      <c r="B318" s="255"/>
      <c r="C318" s="256"/>
      <c r="D318" s="240" t="s">
        <v>163</v>
      </c>
      <c r="E318" s="257" t="s">
        <v>1</v>
      </c>
      <c r="F318" s="258" t="s">
        <v>1504</v>
      </c>
      <c r="G318" s="256"/>
      <c r="H318" s="259">
        <v>7</v>
      </c>
      <c r="I318" s="260"/>
      <c r="J318" s="256"/>
      <c r="K318" s="256"/>
      <c r="L318" s="261"/>
      <c r="M318" s="262"/>
      <c r="N318" s="263"/>
      <c r="O318" s="263"/>
      <c r="P318" s="263"/>
      <c r="Q318" s="263"/>
      <c r="R318" s="263"/>
      <c r="S318" s="263"/>
      <c r="T318" s="26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5" t="s">
        <v>163</v>
      </c>
      <c r="AU318" s="265" t="s">
        <v>87</v>
      </c>
      <c r="AV318" s="14" t="s">
        <v>87</v>
      </c>
      <c r="AW318" s="14" t="s">
        <v>33</v>
      </c>
      <c r="AX318" s="14" t="s">
        <v>85</v>
      </c>
      <c r="AY318" s="265" t="s">
        <v>149</v>
      </c>
    </row>
    <row r="319" s="2" customFormat="1" ht="16.5" customHeight="1">
      <c r="A319" s="39"/>
      <c r="B319" s="40"/>
      <c r="C319" s="280" t="s">
        <v>593</v>
      </c>
      <c r="D319" s="280" t="s">
        <v>553</v>
      </c>
      <c r="E319" s="281" t="s">
        <v>1505</v>
      </c>
      <c r="F319" s="282" t="s">
        <v>1506</v>
      </c>
      <c r="G319" s="283" t="s">
        <v>284</v>
      </c>
      <c r="H319" s="284">
        <v>21</v>
      </c>
      <c r="I319" s="285"/>
      <c r="J319" s="286">
        <f>ROUND(I319*H319,2)</f>
        <v>0</v>
      </c>
      <c r="K319" s="282" t="s">
        <v>1</v>
      </c>
      <c r="L319" s="287"/>
      <c r="M319" s="288" t="s">
        <v>1</v>
      </c>
      <c r="N319" s="289" t="s">
        <v>42</v>
      </c>
      <c r="O319" s="92"/>
      <c r="P319" s="236">
        <f>O319*H319</f>
        <v>0</v>
      </c>
      <c r="Q319" s="236">
        <v>0.0063099999999999996</v>
      </c>
      <c r="R319" s="236">
        <f>Q319*H319</f>
        <v>0.13250999999999999</v>
      </c>
      <c r="S319" s="236">
        <v>0</v>
      </c>
      <c r="T319" s="237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8" t="s">
        <v>197</v>
      </c>
      <c r="AT319" s="238" t="s">
        <v>553</v>
      </c>
      <c r="AU319" s="238" t="s">
        <v>87</v>
      </c>
      <c r="AY319" s="18" t="s">
        <v>149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8" t="s">
        <v>85</v>
      </c>
      <c r="BK319" s="239">
        <f>ROUND(I319*H319,2)</f>
        <v>0</v>
      </c>
      <c r="BL319" s="18" t="s">
        <v>148</v>
      </c>
      <c r="BM319" s="238" t="s">
        <v>1507</v>
      </c>
    </row>
    <row r="320" s="2" customFormat="1">
      <c r="A320" s="39"/>
      <c r="B320" s="40"/>
      <c r="C320" s="41"/>
      <c r="D320" s="240" t="s">
        <v>162</v>
      </c>
      <c r="E320" s="41"/>
      <c r="F320" s="241" t="s">
        <v>1506</v>
      </c>
      <c r="G320" s="41"/>
      <c r="H320" s="41"/>
      <c r="I320" s="242"/>
      <c r="J320" s="41"/>
      <c r="K320" s="41"/>
      <c r="L320" s="45"/>
      <c r="M320" s="243"/>
      <c r="N320" s="244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162</v>
      </c>
      <c r="AU320" s="18" t="s">
        <v>87</v>
      </c>
    </row>
    <row r="321" s="14" customFormat="1">
      <c r="A321" s="14"/>
      <c r="B321" s="255"/>
      <c r="C321" s="256"/>
      <c r="D321" s="240" t="s">
        <v>163</v>
      </c>
      <c r="E321" s="257" t="s">
        <v>1</v>
      </c>
      <c r="F321" s="258" t="s">
        <v>1508</v>
      </c>
      <c r="G321" s="256"/>
      <c r="H321" s="259">
        <v>7</v>
      </c>
      <c r="I321" s="260"/>
      <c r="J321" s="256"/>
      <c r="K321" s="256"/>
      <c r="L321" s="261"/>
      <c r="M321" s="262"/>
      <c r="N321" s="263"/>
      <c r="O321" s="263"/>
      <c r="P321" s="263"/>
      <c r="Q321" s="263"/>
      <c r="R321" s="263"/>
      <c r="S321" s="263"/>
      <c r="T321" s="26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5" t="s">
        <v>163</v>
      </c>
      <c r="AU321" s="265" t="s">
        <v>87</v>
      </c>
      <c r="AV321" s="14" t="s">
        <v>87</v>
      </c>
      <c r="AW321" s="14" t="s">
        <v>33</v>
      </c>
      <c r="AX321" s="14" t="s">
        <v>77</v>
      </c>
      <c r="AY321" s="265" t="s">
        <v>149</v>
      </c>
    </row>
    <row r="322" s="14" customFormat="1">
      <c r="A322" s="14"/>
      <c r="B322" s="255"/>
      <c r="C322" s="256"/>
      <c r="D322" s="240" t="s">
        <v>163</v>
      </c>
      <c r="E322" s="257" t="s">
        <v>1</v>
      </c>
      <c r="F322" s="258" t="s">
        <v>1509</v>
      </c>
      <c r="G322" s="256"/>
      <c r="H322" s="259">
        <v>13</v>
      </c>
      <c r="I322" s="260"/>
      <c r="J322" s="256"/>
      <c r="K322" s="256"/>
      <c r="L322" s="261"/>
      <c r="M322" s="262"/>
      <c r="N322" s="263"/>
      <c r="O322" s="263"/>
      <c r="P322" s="263"/>
      <c r="Q322" s="263"/>
      <c r="R322" s="263"/>
      <c r="S322" s="263"/>
      <c r="T322" s="26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5" t="s">
        <v>163</v>
      </c>
      <c r="AU322" s="265" t="s">
        <v>87</v>
      </c>
      <c r="AV322" s="14" t="s">
        <v>87</v>
      </c>
      <c r="AW322" s="14" t="s">
        <v>33</v>
      </c>
      <c r="AX322" s="14" t="s">
        <v>77</v>
      </c>
      <c r="AY322" s="265" t="s">
        <v>149</v>
      </c>
    </row>
    <row r="323" s="14" customFormat="1">
      <c r="A323" s="14"/>
      <c r="B323" s="255"/>
      <c r="C323" s="256"/>
      <c r="D323" s="240" t="s">
        <v>163</v>
      </c>
      <c r="E323" s="257" t="s">
        <v>1</v>
      </c>
      <c r="F323" s="258" t="s">
        <v>1510</v>
      </c>
      <c r="G323" s="256"/>
      <c r="H323" s="259">
        <v>1</v>
      </c>
      <c r="I323" s="260"/>
      <c r="J323" s="256"/>
      <c r="K323" s="256"/>
      <c r="L323" s="261"/>
      <c r="M323" s="262"/>
      <c r="N323" s="263"/>
      <c r="O323" s="263"/>
      <c r="P323" s="263"/>
      <c r="Q323" s="263"/>
      <c r="R323" s="263"/>
      <c r="S323" s="263"/>
      <c r="T323" s="26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5" t="s">
        <v>163</v>
      </c>
      <c r="AU323" s="265" t="s">
        <v>87</v>
      </c>
      <c r="AV323" s="14" t="s">
        <v>87</v>
      </c>
      <c r="AW323" s="14" t="s">
        <v>33</v>
      </c>
      <c r="AX323" s="14" t="s">
        <v>77</v>
      </c>
      <c r="AY323" s="265" t="s">
        <v>149</v>
      </c>
    </row>
    <row r="324" s="15" customFormat="1">
      <c r="A324" s="15"/>
      <c r="B324" s="269"/>
      <c r="C324" s="270"/>
      <c r="D324" s="240" t="s">
        <v>163</v>
      </c>
      <c r="E324" s="271" t="s">
        <v>1</v>
      </c>
      <c r="F324" s="272" t="s">
        <v>319</v>
      </c>
      <c r="G324" s="270"/>
      <c r="H324" s="273">
        <v>21</v>
      </c>
      <c r="I324" s="274"/>
      <c r="J324" s="270"/>
      <c r="K324" s="270"/>
      <c r="L324" s="275"/>
      <c r="M324" s="276"/>
      <c r="N324" s="277"/>
      <c r="O324" s="277"/>
      <c r="P324" s="277"/>
      <c r="Q324" s="277"/>
      <c r="R324" s="277"/>
      <c r="S324" s="277"/>
      <c r="T324" s="278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9" t="s">
        <v>163</v>
      </c>
      <c r="AU324" s="279" t="s">
        <v>87</v>
      </c>
      <c r="AV324" s="15" t="s">
        <v>148</v>
      </c>
      <c r="AW324" s="15" t="s">
        <v>33</v>
      </c>
      <c r="AX324" s="15" t="s">
        <v>85</v>
      </c>
      <c r="AY324" s="279" t="s">
        <v>149</v>
      </c>
    </row>
    <row r="325" s="2" customFormat="1" ht="16.5" customHeight="1">
      <c r="A325" s="39"/>
      <c r="B325" s="40"/>
      <c r="C325" s="227" t="s">
        <v>599</v>
      </c>
      <c r="D325" s="227" t="s">
        <v>155</v>
      </c>
      <c r="E325" s="228" t="s">
        <v>1511</v>
      </c>
      <c r="F325" s="229" t="s">
        <v>1512</v>
      </c>
      <c r="G325" s="230" t="s">
        <v>284</v>
      </c>
      <c r="H325" s="231">
        <v>14</v>
      </c>
      <c r="I325" s="232"/>
      <c r="J325" s="233">
        <f>ROUND(I325*H325,2)</f>
        <v>0</v>
      </c>
      <c r="K325" s="229" t="s">
        <v>159</v>
      </c>
      <c r="L325" s="45"/>
      <c r="M325" s="234" t="s">
        <v>1</v>
      </c>
      <c r="N325" s="235" t="s">
        <v>42</v>
      </c>
      <c r="O325" s="92"/>
      <c r="P325" s="236">
        <f>O325*H325</f>
        <v>0</v>
      </c>
      <c r="Q325" s="236">
        <v>0.00165</v>
      </c>
      <c r="R325" s="236">
        <f>Q325*H325</f>
        <v>0.023099999999999999</v>
      </c>
      <c r="S325" s="236">
        <v>0</v>
      </c>
      <c r="T325" s="237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8" t="s">
        <v>148</v>
      </c>
      <c r="AT325" s="238" t="s">
        <v>155</v>
      </c>
      <c r="AU325" s="238" t="s">
        <v>87</v>
      </c>
      <c r="AY325" s="18" t="s">
        <v>149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8" t="s">
        <v>85</v>
      </c>
      <c r="BK325" s="239">
        <f>ROUND(I325*H325,2)</f>
        <v>0</v>
      </c>
      <c r="BL325" s="18" t="s">
        <v>148</v>
      </c>
      <c r="BM325" s="238" t="s">
        <v>1513</v>
      </c>
    </row>
    <row r="326" s="2" customFormat="1">
      <c r="A326" s="39"/>
      <c r="B326" s="40"/>
      <c r="C326" s="41"/>
      <c r="D326" s="240" t="s">
        <v>162</v>
      </c>
      <c r="E326" s="41"/>
      <c r="F326" s="241" t="s">
        <v>1514</v>
      </c>
      <c r="G326" s="41"/>
      <c r="H326" s="41"/>
      <c r="I326" s="242"/>
      <c r="J326" s="41"/>
      <c r="K326" s="41"/>
      <c r="L326" s="45"/>
      <c r="M326" s="243"/>
      <c r="N326" s="244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162</v>
      </c>
      <c r="AU326" s="18" t="s">
        <v>87</v>
      </c>
    </row>
    <row r="327" s="14" customFormat="1">
      <c r="A327" s="14"/>
      <c r="B327" s="255"/>
      <c r="C327" s="256"/>
      <c r="D327" s="240" t="s">
        <v>163</v>
      </c>
      <c r="E327" s="257" t="s">
        <v>1</v>
      </c>
      <c r="F327" s="258" t="s">
        <v>1515</v>
      </c>
      <c r="G327" s="256"/>
      <c r="H327" s="259">
        <v>13</v>
      </c>
      <c r="I327" s="260"/>
      <c r="J327" s="256"/>
      <c r="K327" s="256"/>
      <c r="L327" s="261"/>
      <c r="M327" s="262"/>
      <c r="N327" s="263"/>
      <c r="O327" s="263"/>
      <c r="P327" s="263"/>
      <c r="Q327" s="263"/>
      <c r="R327" s="263"/>
      <c r="S327" s="263"/>
      <c r="T327" s="26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5" t="s">
        <v>163</v>
      </c>
      <c r="AU327" s="265" t="s">
        <v>87</v>
      </c>
      <c r="AV327" s="14" t="s">
        <v>87</v>
      </c>
      <c r="AW327" s="14" t="s">
        <v>33</v>
      </c>
      <c r="AX327" s="14" t="s">
        <v>77</v>
      </c>
      <c r="AY327" s="265" t="s">
        <v>149</v>
      </c>
    </row>
    <row r="328" s="14" customFormat="1">
      <c r="A328" s="14"/>
      <c r="B328" s="255"/>
      <c r="C328" s="256"/>
      <c r="D328" s="240" t="s">
        <v>163</v>
      </c>
      <c r="E328" s="257" t="s">
        <v>1</v>
      </c>
      <c r="F328" s="258" t="s">
        <v>1516</v>
      </c>
      <c r="G328" s="256"/>
      <c r="H328" s="259">
        <v>1</v>
      </c>
      <c r="I328" s="260"/>
      <c r="J328" s="256"/>
      <c r="K328" s="256"/>
      <c r="L328" s="261"/>
      <c r="M328" s="262"/>
      <c r="N328" s="263"/>
      <c r="O328" s="263"/>
      <c r="P328" s="263"/>
      <c r="Q328" s="263"/>
      <c r="R328" s="263"/>
      <c r="S328" s="263"/>
      <c r="T328" s="26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5" t="s">
        <v>163</v>
      </c>
      <c r="AU328" s="265" t="s">
        <v>87</v>
      </c>
      <c r="AV328" s="14" t="s">
        <v>87</v>
      </c>
      <c r="AW328" s="14" t="s">
        <v>33</v>
      </c>
      <c r="AX328" s="14" t="s">
        <v>77</v>
      </c>
      <c r="AY328" s="265" t="s">
        <v>149</v>
      </c>
    </row>
    <row r="329" s="15" customFormat="1">
      <c r="A329" s="15"/>
      <c r="B329" s="269"/>
      <c r="C329" s="270"/>
      <c r="D329" s="240" t="s">
        <v>163</v>
      </c>
      <c r="E329" s="271" t="s">
        <v>1</v>
      </c>
      <c r="F329" s="272" t="s">
        <v>319</v>
      </c>
      <c r="G329" s="270"/>
      <c r="H329" s="273">
        <v>14</v>
      </c>
      <c r="I329" s="274"/>
      <c r="J329" s="270"/>
      <c r="K329" s="270"/>
      <c r="L329" s="275"/>
      <c r="M329" s="276"/>
      <c r="N329" s="277"/>
      <c r="O329" s="277"/>
      <c r="P329" s="277"/>
      <c r="Q329" s="277"/>
      <c r="R329" s="277"/>
      <c r="S329" s="277"/>
      <c r="T329" s="278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9" t="s">
        <v>163</v>
      </c>
      <c r="AU329" s="279" t="s">
        <v>87</v>
      </c>
      <c r="AV329" s="15" t="s">
        <v>148</v>
      </c>
      <c r="AW329" s="15" t="s">
        <v>33</v>
      </c>
      <c r="AX329" s="15" t="s">
        <v>85</v>
      </c>
      <c r="AY329" s="279" t="s">
        <v>149</v>
      </c>
    </row>
    <row r="330" s="2" customFormat="1" ht="16.5" customHeight="1">
      <c r="A330" s="39"/>
      <c r="B330" s="40"/>
      <c r="C330" s="280" t="s">
        <v>604</v>
      </c>
      <c r="D330" s="280" t="s">
        <v>553</v>
      </c>
      <c r="E330" s="281" t="s">
        <v>1517</v>
      </c>
      <c r="F330" s="282" t="s">
        <v>1518</v>
      </c>
      <c r="G330" s="283" t="s">
        <v>284</v>
      </c>
      <c r="H330" s="284">
        <v>13</v>
      </c>
      <c r="I330" s="285"/>
      <c r="J330" s="286">
        <f>ROUND(I330*H330,2)</f>
        <v>0</v>
      </c>
      <c r="K330" s="282" t="s">
        <v>1</v>
      </c>
      <c r="L330" s="287"/>
      <c r="M330" s="288" t="s">
        <v>1</v>
      </c>
      <c r="N330" s="289" t="s">
        <v>42</v>
      </c>
      <c r="O330" s="92"/>
      <c r="P330" s="236">
        <f>O330*H330</f>
        <v>0</v>
      </c>
      <c r="Q330" s="236">
        <v>0.024500000000000001</v>
      </c>
      <c r="R330" s="236">
        <f>Q330*H330</f>
        <v>0.31850000000000001</v>
      </c>
      <c r="S330" s="236">
        <v>0</v>
      </c>
      <c r="T330" s="237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8" t="s">
        <v>197</v>
      </c>
      <c r="AT330" s="238" t="s">
        <v>553</v>
      </c>
      <c r="AU330" s="238" t="s">
        <v>87</v>
      </c>
      <c r="AY330" s="18" t="s">
        <v>149</v>
      </c>
      <c r="BE330" s="239">
        <f>IF(N330="základní",J330,0)</f>
        <v>0</v>
      </c>
      <c r="BF330" s="239">
        <f>IF(N330="snížená",J330,0)</f>
        <v>0</v>
      </c>
      <c r="BG330" s="239">
        <f>IF(N330="zákl. přenesená",J330,0)</f>
        <v>0</v>
      </c>
      <c r="BH330" s="239">
        <f>IF(N330="sníž. přenesená",J330,0)</f>
        <v>0</v>
      </c>
      <c r="BI330" s="239">
        <f>IF(N330="nulová",J330,0)</f>
        <v>0</v>
      </c>
      <c r="BJ330" s="18" t="s">
        <v>85</v>
      </c>
      <c r="BK330" s="239">
        <f>ROUND(I330*H330,2)</f>
        <v>0</v>
      </c>
      <c r="BL330" s="18" t="s">
        <v>148</v>
      </c>
      <c r="BM330" s="238" t="s">
        <v>1519</v>
      </c>
    </row>
    <row r="331" s="2" customFormat="1">
      <c r="A331" s="39"/>
      <c r="B331" s="40"/>
      <c r="C331" s="41"/>
      <c r="D331" s="240" t="s">
        <v>162</v>
      </c>
      <c r="E331" s="41"/>
      <c r="F331" s="241" t="s">
        <v>1518</v>
      </c>
      <c r="G331" s="41"/>
      <c r="H331" s="41"/>
      <c r="I331" s="242"/>
      <c r="J331" s="41"/>
      <c r="K331" s="41"/>
      <c r="L331" s="45"/>
      <c r="M331" s="243"/>
      <c r="N331" s="244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162</v>
      </c>
      <c r="AU331" s="18" t="s">
        <v>87</v>
      </c>
    </row>
    <row r="332" s="14" customFormat="1">
      <c r="A332" s="14"/>
      <c r="B332" s="255"/>
      <c r="C332" s="256"/>
      <c r="D332" s="240" t="s">
        <v>163</v>
      </c>
      <c r="E332" s="257" t="s">
        <v>1</v>
      </c>
      <c r="F332" s="258" t="s">
        <v>1520</v>
      </c>
      <c r="G332" s="256"/>
      <c r="H332" s="259">
        <v>13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5" t="s">
        <v>163</v>
      </c>
      <c r="AU332" s="265" t="s">
        <v>87</v>
      </c>
      <c r="AV332" s="14" t="s">
        <v>87</v>
      </c>
      <c r="AW332" s="14" t="s">
        <v>33</v>
      </c>
      <c r="AX332" s="14" t="s">
        <v>85</v>
      </c>
      <c r="AY332" s="265" t="s">
        <v>149</v>
      </c>
    </row>
    <row r="333" s="2" customFormat="1" ht="16.5" customHeight="1">
      <c r="A333" s="39"/>
      <c r="B333" s="40"/>
      <c r="C333" s="280" t="s">
        <v>611</v>
      </c>
      <c r="D333" s="280" t="s">
        <v>553</v>
      </c>
      <c r="E333" s="281" t="s">
        <v>1521</v>
      </c>
      <c r="F333" s="282" t="s">
        <v>1522</v>
      </c>
      <c r="G333" s="283" t="s">
        <v>284</v>
      </c>
      <c r="H333" s="284">
        <v>1</v>
      </c>
      <c r="I333" s="285"/>
      <c r="J333" s="286">
        <f>ROUND(I333*H333,2)</f>
        <v>0</v>
      </c>
      <c r="K333" s="282" t="s">
        <v>1</v>
      </c>
      <c r="L333" s="287"/>
      <c r="M333" s="288" t="s">
        <v>1</v>
      </c>
      <c r="N333" s="289" t="s">
        <v>42</v>
      </c>
      <c r="O333" s="92"/>
      <c r="P333" s="236">
        <f>O333*H333</f>
        <v>0</v>
      </c>
      <c r="Q333" s="236">
        <v>0.019570000000000001</v>
      </c>
      <c r="R333" s="236">
        <f>Q333*H333</f>
        <v>0.019570000000000001</v>
      </c>
      <c r="S333" s="236">
        <v>0</v>
      </c>
      <c r="T333" s="237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8" t="s">
        <v>197</v>
      </c>
      <c r="AT333" s="238" t="s">
        <v>553</v>
      </c>
      <c r="AU333" s="238" t="s">
        <v>87</v>
      </c>
      <c r="AY333" s="18" t="s">
        <v>149</v>
      </c>
      <c r="BE333" s="239">
        <f>IF(N333="základní",J333,0)</f>
        <v>0</v>
      </c>
      <c r="BF333" s="239">
        <f>IF(N333="snížená",J333,0)</f>
        <v>0</v>
      </c>
      <c r="BG333" s="239">
        <f>IF(N333="zákl. přenesená",J333,0)</f>
        <v>0</v>
      </c>
      <c r="BH333" s="239">
        <f>IF(N333="sníž. přenesená",J333,0)</f>
        <v>0</v>
      </c>
      <c r="BI333" s="239">
        <f>IF(N333="nulová",J333,0)</f>
        <v>0</v>
      </c>
      <c r="BJ333" s="18" t="s">
        <v>85</v>
      </c>
      <c r="BK333" s="239">
        <f>ROUND(I333*H333,2)</f>
        <v>0</v>
      </c>
      <c r="BL333" s="18" t="s">
        <v>148</v>
      </c>
      <c r="BM333" s="238" t="s">
        <v>1523</v>
      </c>
    </row>
    <row r="334" s="2" customFormat="1">
      <c r="A334" s="39"/>
      <c r="B334" s="40"/>
      <c r="C334" s="41"/>
      <c r="D334" s="240" t="s">
        <v>162</v>
      </c>
      <c r="E334" s="41"/>
      <c r="F334" s="241" t="s">
        <v>1522</v>
      </c>
      <c r="G334" s="41"/>
      <c r="H334" s="41"/>
      <c r="I334" s="242"/>
      <c r="J334" s="41"/>
      <c r="K334" s="41"/>
      <c r="L334" s="45"/>
      <c r="M334" s="243"/>
      <c r="N334" s="244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162</v>
      </c>
      <c r="AU334" s="18" t="s">
        <v>87</v>
      </c>
    </row>
    <row r="335" s="14" customFormat="1">
      <c r="A335" s="14"/>
      <c r="B335" s="255"/>
      <c r="C335" s="256"/>
      <c r="D335" s="240" t="s">
        <v>163</v>
      </c>
      <c r="E335" s="257" t="s">
        <v>1</v>
      </c>
      <c r="F335" s="258" t="s">
        <v>949</v>
      </c>
      <c r="G335" s="256"/>
      <c r="H335" s="259">
        <v>1</v>
      </c>
      <c r="I335" s="260"/>
      <c r="J335" s="256"/>
      <c r="K335" s="256"/>
      <c r="L335" s="261"/>
      <c r="M335" s="262"/>
      <c r="N335" s="263"/>
      <c r="O335" s="263"/>
      <c r="P335" s="263"/>
      <c r="Q335" s="263"/>
      <c r="R335" s="263"/>
      <c r="S335" s="263"/>
      <c r="T335" s="26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5" t="s">
        <v>163</v>
      </c>
      <c r="AU335" s="265" t="s">
        <v>87</v>
      </c>
      <c r="AV335" s="14" t="s">
        <v>87</v>
      </c>
      <c r="AW335" s="14" t="s">
        <v>33</v>
      </c>
      <c r="AX335" s="14" t="s">
        <v>85</v>
      </c>
      <c r="AY335" s="265" t="s">
        <v>149</v>
      </c>
    </row>
    <row r="336" s="2" customFormat="1" ht="16.5" customHeight="1">
      <c r="A336" s="39"/>
      <c r="B336" s="40"/>
      <c r="C336" s="227" t="s">
        <v>617</v>
      </c>
      <c r="D336" s="227" t="s">
        <v>155</v>
      </c>
      <c r="E336" s="228" t="s">
        <v>1524</v>
      </c>
      <c r="F336" s="229" t="s">
        <v>1525</v>
      </c>
      <c r="G336" s="230" t="s">
        <v>284</v>
      </c>
      <c r="H336" s="231">
        <v>6</v>
      </c>
      <c r="I336" s="232"/>
      <c r="J336" s="233">
        <f>ROUND(I336*H336,2)</f>
        <v>0</v>
      </c>
      <c r="K336" s="229" t="s">
        <v>159</v>
      </c>
      <c r="L336" s="45"/>
      <c r="M336" s="234" t="s">
        <v>1</v>
      </c>
      <c r="N336" s="235" t="s">
        <v>42</v>
      </c>
      <c r="O336" s="92"/>
      <c r="P336" s="236">
        <f>O336*H336</f>
        <v>0</v>
      </c>
      <c r="Q336" s="236">
        <v>0.0013600000000000001</v>
      </c>
      <c r="R336" s="236">
        <f>Q336*H336</f>
        <v>0.0081600000000000006</v>
      </c>
      <c r="S336" s="236">
        <v>0</v>
      </c>
      <c r="T336" s="237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8" t="s">
        <v>148</v>
      </c>
      <c r="AT336" s="238" t="s">
        <v>155</v>
      </c>
      <c r="AU336" s="238" t="s">
        <v>87</v>
      </c>
      <c r="AY336" s="18" t="s">
        <v>149</v>
      </c>
      <c r="BE336" s="239">
        <f>IF(N336="základní",J336,0)</f>
        <v>0</v>
      </c>
      <c r="BF336" s="239">
        <f>IF(N336="snížená",J336,0)</f>
        <v>0</v>
      </c>
      <c r="BG336" s="239">
        <f>IF(N336="zákl. přenesená",J336,0)</f>
        <v>0</v>
      </c>
      <c r="BH336" s="239">
        <f>IF(N336="sníž. přenesená",J336,0)</f>
        <v>0</v>
      </c>
      <c r="BI336" s="239">
        <f>IF(N336="nulová",J336,0)</f>
        <v>0</v>
      </c>
      <c r="BJ336" s="18" t="s">
        <v>85</v>
      </c>
      <c r="BK336" s="239">
        <f>ROUND(I336*H336,2)</f>
        <v>0</v>
      </c>
      <c r="BL336" s="18" t="s">
        <v>148</v>
      </c>
      <c r="BM336" s="238" t="s">
        <v>1526</v>
      </c>
    </row>
    <row r="337" s="2" customFormat="1">
      <c r="A337" s="39"/>
      <c r="B337" s="40"/>
      <c r="C337" s="41"/>
      <c r="D337" s="240" t="s">
        <v>162</v>
      </c>
      <c r="E337" s="41"/>
      <c r="F337" s="241" t="s">
        <v>1527</v>
      </c>
      <c r="G337" s="41"/>
      <c r="H337" s="41"/>
      <c r="I337" s="242"/>
      <c r="J337" s="41"/>
      <c r="K337" s="41"/>
      <c r="L337" s="45"/>
      <c r="M337" s="243"/>
      <c r="N337" s="244"/>
      <c r="O337" s="92"/>
      <c r="P337" s="92"/>
      <c r="Q337" s="92"/>
      <c r="R337" s="92"/>
      <c r="S337" s="92"/>
      <c r="T337" s="93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162</v>
      </c>
      <c r="AU337" s="18" t="s">
        <v>87</v>
      </c>
    </row>
    <row r="338" s="14" customFormat="1">
      <c r="A338" s="14"/>
      <c r="B338" s="255"/>
      <c r="C338" s="256"/>
      <c r="D338" s="240" t="s">
        <v>163</v>
      </c>
      <c r="E338" s="257" t="s">
        <v>1</v>
      </c>
      <c r="F338" s="258" t="s">
        <v>1528</v>
      </c>
      <c r="G338" s="256"/>
      <c r="H338" s="259">
        <v>6</v>
      </c>
      <c r="I338" s="260"/>
      <c r="J338" s="256"/>
      <c r="K338" s="256"/>
      <c r="L338" s="261"/>
      <c r="M338" s="262"/>
      <c r="N338" s="263"/>
      <c r="O338" s="263"/>
      <c r="P338" s="263"/>
      <c r="Q338" s="263"/>
      <c r="R338" s="263"/>
      <c r="S338" s="263"/>
      <c r="T338" s="26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5" t="s">
        <v>163</v>
      </c>
      <c r="AU338" s="265" t="s">
        <v>87</v>
      </c>
      <c r="AV338" s="14" t="s">
        <v>87</v>
      </c>
      <c r="AW338" s="14" t="s">
        <v>33</v>
      </c>
      <c r="AX338" s="14" t="s">
        <v>85</v>
      </c>
      <c r="AY338" s="265" t="s">
        <v>149</v>
      </c>
    </row>
    <row r="339" s="2" customFormat="1" ht="16.5" customHeight="1">
      <c r="A339" s="39"/>
      <c r="B339" s="40"/>
      <c r="C339" s="280" t="s">
        <v>623</v>
      </c>
      <c r="D339" s="280" t="s">
        <v>553</v>
      </c>
      <c r="E339" s="281" t="s">
        <v>1529</v>
      </c>
      <c r="F339" s="282" t="s">
        <v>1530</v>
      </c>
      <c r="G339" s="283" t="s">
        <v>284</v>
      </c>
      <c r="H339" s="284">
        <v>6</v>
      </c>
      <c r="I339" s="285"/>
      <c r="J339" s="286">
        <f>ROUND(I339*H339,2)</f>
        <v>0</v>
      </c>
      <c r="K339" s="282" t="s">
        <v>1</v>
      </c>
      <c r="L339" s="287"/>
      <c r="M339" s="288" t="s">
        <v>1</v>
      </c>
      <c r="N339" s="289" t="s">
        <v>42</v>
      </c>
      <c r="O339" s="92"/>
      <c r="P339" s="236">
        <f>O339*H339</f>
        <v>0</v>
      </c>
      <c r="Q339" s="236">
        <v>0.0373</v>
      </c>
      <c r="R339" s="236">
        <f>Q339*H339</f>
        <v>0.2238</v>
      </c>
      <c r="S339" s="236">
        <v>0</v>
      </c>
      <c r="T339" s="237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8" t="s">
        <v>197</v>
      </c>
      <c r="AT339" s="238" t="s">
        <v>553</v>
      </c>
      <c r="AU339" s="238" t="s">
        <v>87</v>
      </c>
      <c r="AY339" s="18" t="s">
        <v>149</v>
      </c>
      <c r="BE339" s="239">
        <f>IF(N339="základní",J339,0)</f>
        <v>0</v>
      </c>
      <c r="BF339" s="239">
        <f>IF(N339="snížená",J339,0)</f>
        <v>0</v>
      </c>
      <c r="BG339" s="239">
        <f>IF(N339="zákl. přenesená",J339,0)</f>
        <v>0</v>
      </c>
      <c r="BH339" s="239">
        <f>IF(N339="sníž. přenesená",J339,0)</f>
        <v>0</v>
      </c>
      <c r="BI339" s="239">
        <f>IF(N339="nulová",J339,0)</f>
        <v>0</v>
      </c>
      <c r="BJ339" s="18" t="s">
        <v>85</v>
      </c>
      <c r="BK339" s="239">
        <f>ROUND(I339*H339,2)</f>
        <v>0</v>
      </c>
      <c r="BL339" s="18" t="s">
        <v>148</v>
      </c>
      <c r="BM339" s="238" t="s">
        <v>1531</v>
      </c>
    </row>
    <row r="340" s="2" customFormat="1">
      <c r="A340" s="39"/>
      <c r="B340" s="40"/>
      <c r="C340" s="41"/>
      <c r="D340" s="240" t="s">
        <v>162</v>
      </c>
      <c r="E340" s="41"/>
      <c r="F340" s="241" t="s">
        <v>1530</v>
      </c>
      <c r="G340" s="41"/>
      <c r="H340" s="41"/>
      <c r="I340" s="242"/>
      <c r="J340" s="41"/>
      <c r="K340" s="41"/>
      <c r="L340" s="45"/>
      <c r="M340" s="243"/>
      <c r="N340" s="244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162</v>
      </c>
      <c r="AU340" s="18" t="s">
        <v>87</v>
      </c>
    </row>
    <row r="341" s="14" customFormat="1">
      <c r="A341" s="14"/>
      <c r="B341" s="255"/>
      <c r="C341" s="256"/>
      <c r="D341" s="240" t="s">
        <v>163</v>
      </c>
      <c r="E341" s="257" t="s">
        <v>1</v>
      </c>
      <c r="F341" s="258" t="s">
        <v>1532</v>
      </c>
      <c r="G341" s="256"/>
      <c r="H341" s="259">
        <v>6</v>
      </c>
      <c r="I341" s="260"/>
      <c r="J341" s="256"/>
      <c r="K341" s="256"/>
      <c r="L341" s="261"/>
      <c r="M341" s="262"/>
      <c r="N341" s="263"/>
      <c r="O341" s="263"/>
      <c r="P341" s="263"/>
      <c r="Q341" s="263"/>
      <c r="R341" s="263"/>
      <c r="S341" s="263"/>
      <c r="T341" s="26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5" t="s">
        <v>163</v>
      </c>
      <c r="AU341" s="265" t="s">
        <v>87</v>
      </c>
      <c r="AV341" s="14" t="s">
        <v>87</v>
      </c>
      <c r="AW341" s="14" t="s">
        <v>33</v>
      </c>
      <c r="AX341" s="14" t="s">
        <v>85</v>
      </c>
      <c r="AY341" s="265" t="s">
        <v>149</v>
      </c>
    </row>
    <row r="342" s="2" customFormat="1" ht="16.5" customHeight="1">
      <c r="A342" s="39"/>
      <c r="B342" s="40"/>
      <c r="C342" s="227" t="s">
        <v>629</v>
      </c>
      <c r="D342" s="227" t="s">
        <v>155</v>
      </c>
      <c r="E342" s="228" t="s">
        <v>1533</v>
      </c>
      <c r="F342" s="229" t="s">
        <v>1534</v>
      </c>
      <c r="G342" s="230" t="s">
        <v>284</v>
      </c>
      <c r="H342" s="231">
        <v>3</v>
      </c>
      <c r="I342" s="232"/>
      <c r="J342" s="233">
        <f>ROUND(I342*H342,2)</f>
        <v>0</v>
      </c>
      <c r="K342" s="229" t="s">
        <v>159</v>
      </c>
      <c r="L342" s="45"/>
      <c r="M342" s="234" t="s">
        <v>1</v>
      </c>
      <c r="N342" s="235" t="s">
        <v>42</v>
      </c>
      <c r="O342" s="92"/>
      <c r="P342" s="236">
        <f>O342*H342</f>
        <v>0</v>
      </c>
      <c r="Q342" s="236">
        <v>0</v>
      </c>
      <c r="R342" s="236">
        <f>Q342*H342</f>
        <v>0</v>
      </c>
      <c r="S342" s="236">
        <v>0.022599999999999999</v>
      </c>
      <c r="T342" s="237">
        <f>S342*H342</f>
        <v>0.067799999999999999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8" t="s">
        <v>148</v>
      </c>
      <c r="AT342" s="238" t="s">
        <v>155</v>
      </c>
      <c r="AU342" s="238" t="s">
        <v>87</v>
      </c>
      <c r="AY342" s="18" t="s">
        <v>149</v>
      </c>
      <c r="BE342" s="239">
        <f>IF(N342="základní",J342,0)</f>
        <v>0</v>
      </c>
      <c r="BF342" s="239">
        <f>IF(N342="snížená",J342,0)</f>
        <v>0</v>
      </c>
      <c r="BG342" s="239">
        <f>IF(N342="zákl. přenesená",J342,0)</f>
        <v>0</v>
      </c>
      <c r="BH342" s="239">
        <f>IF(N342="sníž. přenesená",J342,0)</f>
        <v>0</v>
      </c>
      <c r="BI342" s="239">
        <f>IF(N342="nulová",J342,0)</f>
        <v>0</v>
      </c>
      <c r="BJ342" s="18" t="s">
        <v>85</v>
      </c>
      <c r="BK342" s="239">
        <f>ROUND(I342*H342,2)</f>
        <v>0</v>
      </c>
      <c r="BL342" s="18" t="s">
        <v>148</v>
      </c>
      <c r="BM342" s="238" t="s">
        <v>1535</v>
      </c>
    </row>
    <row r="343" s="2" customFormat="1">
      <c r="A343" s="39"/>
      <c r="B343" s="40"/>
      <c r="C343" s="41"/>
      <c r="D343" s="240" t="s">
        <v>162</v>
      </c>
      <c r="E343" s="41"/>
      <c r="F343" s="241" t="s">
        <v>1536</v>
      </c>
      <c r="G343" s="41"/>
      <c r="H343" s="41"/>
      <c r="I343" s="242"/>
      <c r="J343" s="41"/>
      <c r="K343" s="41"/>
      <c r="L343" s="45"/>
      <c r="M343" s="243"/>
      <c r="N343" s="244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162</v>
      </c>
      <c r="AU343" s="18" t="s">
        <v>87</v>
      </c>
    </row>
    <row r="344" s="14" customFormat="1">
      <c r="A344" s="14"/>
      <c r="B344" s="255"/>
      <c r="C344" s="256"/>
      <c r="D344" s="240" t="s">
        <v>163</v>
      </c>
      <c r="E344" s="257" t="s">
        <v>1</v>
      </c>
      <c r="F344" s="258" t="s">
        <v>1537</v>
      </c>
      <c r="G344" s="256"/>
      <c r="H344" s="259">
        <v>3</v>
      </c>
      <c r="I344" s="260"/>
      <c r="J344" s="256"/>
      <c r="K344" s="256"/>
      <c r="L344" s="261"/>
      <c r="M344" s="262"/>
      <c r="N344" s="263"/>
      <c r="O344" s="263"/>
      <c r="P344" s="263"/>
      <c r="Q344" s="263"/>
      <c r="R344" s="263"/>
      <c r="S344" s="263"/>
      <c r="T344" s="26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5" t="s">
        <v>163</v>
      </c>
      <c r="AU344" s="265" t="s">
        <v>87</v>
      </c>
      <c r="AV344" s="14" t="s">
        <v>87</v>
      </c>
      <c r="AW344" s="14" t="s">
        <v>33</v>
      </c>
      <c r="AX344" s="14" t="s">
        <v>85</v>
      </c>
      <c r="AY344" s="265" t="s">
        <v>149</v>
      </c>
    </row>
    <row r="345" s="2" customFormat="1" ht="16.5" customHeight="1">
      <c r="A345" s="39"/>
      <c r="B345" s="40"/>
      <c r="C345" s="227" t="s">
        <v>635</v>
      </c>
      <c r="D345" s="227" t="s">
        <v>155</v>
      </c>
      <c r="E345" s="228" t="s">
        <v>1538</v>
      </c>
      <c r="F345" s="229" t="s">
        <v>1539</v>
      </c>
      <c r="G345" s="230" t="s">
        <v>411</v>
      </c>
      <c r="H345" s="231">
        <v>10.82</v>
      </c>
      <c r="I345" s="232"/>
      <c r="J345" s="233">
        <f>ROUND(I345*H345,2)</f>
        <v>0</v>
      </c>
      <c r="K345" s="229" t="s">
        <v>159</v>
      </c>
      <c r="L345" s="45"/>
      <c r="M345" s="234" t="s">
        <v>1</v>
      </c>
      <c r="N345" s="235" t="s">
        <v>42</v>
      </c>
      <c r="O345" s="92"/>
      <c r="P345" s="236">
        <f>O345*H345</f>
        <v>0</v>
      </c>
      <c r="Q345" s="236">
        <v>0</v>
      </c>
      <c r="R345" s="236">
        <f>Q345*H345</f>
        <v>0</v>
      </c>
      <c r="S345" s="236">
        <v>0</v>
      </c>
      <c r="T345" s="237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8" t="s">
        <v>148</v>
      </c>
      <c r="AT345" s="238" t="s">
        <v>155</v>
      </c>
      <c r="AU345" s="238" t="s">
        <v>87</v>
      </c>
      <c r="AY345" s="18" t="s">
        <v>149</v>
      </c>
      <c r="BE345" s="239">
        <f>IF(N345="základní",J345,0)</f>
        <v>0</v>
      </c>
      <c r="BF345" s="239">
        <f>IF(N345="snížená",J345,0)</f>
        <v>0</v>
      </c>
      <c r="BG345" s="239">
        <f>IF(N345="zákl. přenesená",J345,0)</f>
        <v>0</v>
      </c>
      <c r="BH345" s="239">
        <f>IF(N345="sníž. přenesená",J345,0)</f>
        <v>0</v>
      </c>
      <c r="BI345" s="239">
        <f>IF(N345="nulová",J345,0)</f>
        <v>0</v>
      </c>
      <c r="BJ345" s="18" t="s">
        <v>85</v>
      </c>
      <c r="BK345" s="239">
        <f>ROUND(I345*H345,2)</f>
        <v>0</v>
      </c>
      <c r="BL345" s="18" t="s">
        <v>148</v>
      </c>
      <c r="BM345" s="238" t="s">
        <v>1540</v>
      </c>
    </row>
    <row r="346" s="2" customFormat="1">
      <c r="A346" s="39"/>
      <c r="B346" s="40"/>
      <c r="C346" s="41"/>
      <c r="D346" s="240" t="s">
        <v>162</v>
      </c>
      <c r="E346" s="41"/>
      <c r="F346" s="241" t="s">
        <v>1541</v>
      </c>
      <c r="G346" s="41"/>
      <c r="H346" s="41"/>
      <c r="I346" s="242"/>
      <c r="J346" s="41"/>
      <c r="K346" s="41"/>
      <c r="L346" s="45"/>
      <c r="M346" s="243"/>
      <c r="N346" s="244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162</v>
      </c>
      <c r="AU346" s="18" t="s">
        <v>87</v>
      </c>
    </row>
    <row r="347" s="14" customFormat="1">
      <c r="A347" s="14"/>
      <c r="B347" s="255"/>
      <c r="C347" s="256"/>
      <c r="D347" s="240" t="s">
        <v>163</v>
      </c>
      <c r="E347" s="257" t="s">
        <v>1</v>
      </c>
      <c r="F347" s="258" t="s">
        <v>1542</v>
      </c>
      <c r="G347" s="256"/>
      <c r="H347" s="259">
        <v>10.82</v>
      </c>
      <c r="I347" s="260"/>
      <c r="J347" s="256"/>
      <c r="K347" s="256"/>
      <c r="L347" s="261"/>
      <c r="M347" s="262"/>
      <c r="N347" s="263"/>
      <c r="O347" s="263"/>
      <c r="P347" s="263"/>
      <c r="Q347" s="263"/>
      <c r="R347" s="263"/>
      <c r="S347" s="263"/>
      <c r="T347" s="26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5" t="s">
        <v>163</v>
      </c>
      <c r="AU347" s="265" t="s">
        <v>87</v>
      </c>
      <c r="AV347" s="14" t="s">
        <v>87</v>
      </c>
      <c r="AW347" s="14" t="s">
        <v>33</v>
      </c>
      <c r="AX347" s="14" t="s">
        <v>85</v>
      </c>
      <c r="AY347" s="265" t="s">
        <v>149</v>
      </c>
    </row>
    <row r="348" s="2" customFormat="1" ht="16.5" customHeight="1">
      <c r="A348" s="39"/>
      <c r="B348" s="40"/>
      <c r="C348" s="227" t="s">
        <v>642</v>
      </c>
      <c r="D348" s="227" t="s">
        <v>155</v>
      </c>
      <c r="E348" s="228" t="s">
        <v>1543</v>
      </c>
      <c r="F348" s="229" t="s">
        <v>1544</v>
      </c>
      <c r="G348" s="230" t="s">
        <v>411</v>
      </c>
      <c r="H348" s="231">
        <v>511.18000000000001</v>
      </c>
      <c r="I348" s="232"/>
      <c r="J348" s="233">
        <f>ROUND(I348*H348,2)</f>
        <v>0</v>
      </c>
      <c r="K348" s="229" t="s">
        <v>159</v>
      </c>
      <c r="L348" s="45"/>
      <c r="M348" s="234" t="s">
        <v>1</v>
      </c>
      <c r="N348" s="235" t="s">
        <v>42</v>
      </c>
      <c r="O348" s="92"/>
      <c r="P348" s="236">
        <f>O348*H348</f>
        <v>0</v>
      </c>
      <c r="Q348" s="236">
        <v>0</v>
      </c>
      <c r="R348" s="236">
        <f>Q348*H348</f>
        <v>0</v>
      </c>
      <c r="S348" s="236">
        <v>0</v>
      </c>
      <c r="T348" s="237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8" t="s">
        <v>148</v>
      </c>
      <c r="AT348" s="238" t="s">
        <v>155</v>
      </c>
      <c r="AU348" s="238" t="s">
        <v>87</v>
      </c>
      <c r="AY348" s="18" t="s">
        <v>149</v>
      </c>
      <c r="BE348" s="239">
        <f>IF(N348="základní",J348,0)</f>
        <v>0</v>
      </c>
      <c r="BF348" s="239">
        <f>IF(N348="snížená",J348,0)</f>
        <v>0</v>
      </c>
      <c r="BG348" s="239">
        <f>IF(N348="zákl. přenesená",J348,0)</f>
        <v>0</v>
      </c>
      <c r="BH348" s="239">
        <f>IF(N348="sníž. přenesená",J348,0)</f>
        <v>0</v>
      </c>
      <c r="BI348" s="239">
        <f>IF(N348="nulová",J348,0)</f>
        <v>0</v>
      </c>
      <c r="BJ348" s="18" t="s">
        <v>85</v>
      </c>
      <c r="BK348" s="239">
        <f>ROUND(I348*H348,2)</f>
        <v>0</v>
      </c>
      <c r="BL348" s="18" t="s">
        <v>148</v>
      </c>
      <c r="BM348" s="238" t="s">
        <v>1545</v>
      </c>
    </row>
    <row r="349" s="2" customFormat="1">
      <c r="A349" s="39"/>
      <c r="B349" s="40"/>
      <c r="C349" s="41"/>
      <c r="D349" s="240" t="s">
        <v>162</v>
      </c>
      <c r="E349" s="41"/>
      <c r="F349" s="241" t="s">
        <v>1546</v>
      </c>
      <c r="G349" s="41"/>
      <c r="H349" s="41"/>
      <c r="I349" s="242"/>
      <c r="J349" s="41"/>
      <c r="K349" s="41"/>
      <c r="L349" s="45"/>
      <c r="M349" s="243"/>
      <c r="N349" s="244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162</v>
      </c>
      <c r="AU349" s="18" t="s">
        <v>87</v>
      </c>
    </row>
    <row r="350" s="14" customFormat="1">
      <c r="A350" s="14"/>
      <c r="B350" s="255"/>
      <c r="C350" s="256"/>
      <c r="D350" s="240" t="s">
        <v>163</v>
      </c>
      <c r="E350" s="257" t="s">
        <v>1</v>
      </c>
      <c r="F350" s="258" t="s">
        <v>1547</v>
      </c>
      <c r="G350" s="256"/>
      <c r="H350" s="259">
        <v>511.18000000000001</v>
      </c>
      <c r="I350" s="260"/>
      <c r="J350" s="256"/>
      <c r="K350" s="256"/>
      <c r="L350" s="261"/>
      <c r="M350" s="262"/>
      <c r="N350" s="263"/>
      <c r="O350" s="263"/>
      <c r="P350" s="263"/>
      <c r="Q350" s="263"/>
      <c r="R350" s="263"/>
      <c r="S350" s="263"/>
      <c r="T350" s="26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5" t="s">
        <v>163</v>
      </c>
      <c r="AU350" s="265" t="s">
        <v>87</v>
      </c>
      <c r="AV350" s="14" t="s">
        <v>87</v>
      </c>
      <c r="AW350" s="14" t="s">
        <v>33</v>
      </c>
      <c r="AX350" s="14" t="s">
        <v>85</v>
      </c>
      <c r="AY350" s="265" t="s">
        <v>149</v>
      </c>
    </row>
    <row r="351" s="2" customFormat="1" ht="16.5" customHeight="1">
      <c r="A351" s="39"/>
      <c r="B351" s="40"/>
      <c r="C351" s="227" t="s">
        <v>648</v>
      </c>
      <c r="D351" s="227" t="s">
        <v>155</v>
      </c>
      <c r="E351" s="228" t="s">
        <v>1548</v>
      </c>
      <c r="F351" s="229" t="s">
        <v>1549</v>
      </c>
      <c r="G351" s="230" t="s">
        <v>411</v>
      </c>
      <c r="H351" s="231">
        <v>522</v>
      </c>
      <c r="I351" s="232"/>
      <c r="J351" s="233">
        <f>ROUND(I351*H351,2)</f>
        <v>0</v>
      </c>
      <c r="K351" s="229" t="s">
        <v>159</v>
      </c>
      <c r="L351" s="45"/>
      <c r="M351" s="234" t="s">
        <v>1</v>
      </c>
      <c r="N351" s="235" t="s">
        <v>42</v>
      </c>
      <c r="O351" s="92"/>
      <c r="P351" s="236">
        <f>O351*H351</f>
        <v>0</v>
      </c>
      <c r="Q351" s="236">
        <v>0</v>
      </c>
      <c r="R351" s="236">
        <f>Q351*H351</f>
        <v>0</v>
      </c>
      <c r="S351" s="236">
        <v>0</v>
      </c>
      <c r="T351" s="237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8" t="s">
        <v>148</v>
      </c>
      <c r="AT351" s="238" t="s">
        <v>155</v>
      </c>
      <c r="AU351" s="238" t="s">
        <v>87</v>
      </c>
      <c r="AY351" s="18" t="s">
        <v>149</v>
      </c>
      <c r="BE351" s="239">
        <f>IF(N351="základní",J351,0)</f>
        <v>0</v>
      </c>
      <c r="BF351" s="239">
        <f>IF(N351="snížená",J351,0)</f>
        <v>0</v>
      </c>
      <c r="BG351" s="239">
        <f>IF(N351="zákl. přenesená",J351,0)</f>
        <v>0</v>
      </c>
      <c r="BH351" s="239">
        <f>IF(N351="sníž. přenesená",J351,0)</f>
        <v>0</v>
      </c>
      <c r="BI351" s="239">
        <f>IF(N351="nulová",J351,0)</f>
        <v>0</v>
      </c>
      <c r="BJ351" s="18" t="s">
        <v>85</v>
      </c>
      <c r="BK351" s="239">
        <f>ROUND(I351*H351,2)</f>
        <v>0</v>
      </c>
      <c r="BL351" s="18" t="s">
        <v>148</v>
      </c>
      <c r="BM351" s="238" t="s">
        <v>1550</v>
      </c>
    </row>
    <row r="352" s="2" customFormat="1">
      <c r="A352" s="39"/>
      <c r="B352" s="40"/>
      <c r="C352" s="41"/>
      <c r="D352" s="240" t="s">
        <v>162</v>
      </c>
      <c r="E352" s="41"/>
      <c r="F352" s="241" t="s">
        <v>1549</v>
      </c>
      <c r="G352" s="41"/>
      <c r="H352" s="41"/>
      <c r="I352" s="242"/>
      <c r="J352" s="41"/>
      <c r="K352" s="41"/>
      <c r="L352" s="45"/>
      <c r="M352" s="243"/>
      <c r="N352" s="244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162</v>
      </c>
      <c r="AU352" s="18" t="s">
        <v>87</v>
      </c>
    </row>
    <row r="353" s="14" customFormat="1">
      <c r="A353" s="14"/>
      <c r="B353" s="255"/>
      <c r="C353" s="256"/>
      <c r="D353" s="240" t="s">
        <v>163</v>
      </c>
      <c r="E353" s="257" t="s">
        <v>1</v>
      </c>
      <c r="F353" s="258" t="s">
        <v>1547</v>
      </c>
      <c r="G353" s="256"/>
      <c r="H353" s="259">
        <v>511.18000000000001</v>
      </c>
      <c r="I353" s="260"/>
      <c r="J353" s="256"/>
      <c r="K353" s="256"/>
      <c r="L353" s="261"/>
      <c r="M353" s="262"/>
      <c r="N353" s="263"/>
      <c r="O353" s="263"/>
      <c r="P353" s="263"/>
      <c r="Q353" s="263"/>
      <c r="R353" s="263"/>
      <c r="S353" s="263"/>
      <c r="T353" s="26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5" t="s">
        <v>163</v>
      </c>
      <c r="AU353" s="265" t="s">
        <v>87</v>
      </c>
      <c r="AV353" s="14" t="s">
        <v>87</v>
      </c>
      <c r="AW353" s="14" t="s">
        <v>33</v>
      </c>
      <c r="AX353" s="14" t="s">
        <v>77</v>
      </c>
      <c r="AY353" s="265" t="s">
        <v>149</v>
      </c>
    </row>
    <row r="354" s="14" customFormat="1">
      <c r="A354" s="14"/>
      <c r="B354" s="255"/>
      <c r="C354" s="256"/>
      <c r="D354" s="240" t="s">
        <v>163</v>
      </c>
      <c r="E354" s="257" t="s">
        <v>1</v>
      </c>
      <c r="F354" s="258" t="s">
        <v>1542</v>
      </c>
      <c r="G354" s="256"/>
      <c r="H354" s="259">
        <v>10.82</v>
      </c>
      <c r="I354" s="260"/>
      <c r="J354" s="256"/>
      <c r="K354" s="256"/>
      <c r="L354" s="261"/>
      <c r="M354" s="262"/>
      <c r="N354" s="263"/>
      <c r="O354" s="263"/>
      <c r="P354" s="263"/>
      <c r="Q354" s="263"/>
      <c r="R354" s="263"/>
      <c r="S354" s="263"/>
      <c r="T354" s="26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5" t="s">
        <v>163</v>
      </c>
      <c r="AU354" s="265" t="s">
        <v>87</v>
      </c>
      <c r="AV354" s="14" t="s">
        <v>87</v>
      </c>
      <c r="AW354" s="14" t="s">
        <v>33</v>
      </c>
      <c r="AX354" s="14" t="s">
        <v>77</v>
      </c>
      <c r="AY354" s="265" t="s">
        <v>149</v>
      </c>
    </row>
    <row r="355" s="15" customFormat="1">
      <c r="A355" s="15"/>
      <c r="B355" s="269"/>
      <c r="C355" s="270"/>
      <c r="D355" s="240" t="s">
        <v>163</v>
      </c>
      <c r="E355" s="271" t="s">
        <v>1</v>
      </c>
      <c r="F355" s="272" t="s">
        <v>319</v>
      </c>
      <c r="G355" s="270"/>
      <c r="H355" s="273">
        <v>522</v>
      </c>
      <c r="I355" s="274"/>
      <c r="J355" s="270"/>
      <c r="K355" s="270"/>
      <c r="L355" s="275"/>
      <c r="M355" s="276"/>
      <c r="N355" s="277"/>
      <c r="O355" s="277"/>
      <c r="P355" s="277"/>
      <c r="Q355" s="277"/>
      <c r="R355" s="277"/>
      <c r="S355" s="277"/>
      <c r="T355" s="278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9" t="s">
        <v>163</v>
      </c>
      <c r="AU355" s="279" t="s">
        <v>87</v>
      </c>
      <c r="AV355" s="15" t="s">
        <v>148</v>
      </c>
      <c r="AW355" s="15" t="s">
        <v>33</v>
      </c>
      <c r="AX355" s="15" t="s">
        <v>85</v>
      </c>
      <c r="AY355" s="279" t="s">
        <v>149</v>
      </c>
    </row>
    <row r="356" s="2" customFormat="1" ht="16.5" customHeight="1">
      <c r="A356" s="39"/>
      <c r="B356" s="40"/>
      <c r="C356" s="227" t="s">
        <v>656</v>
      </c>
      <c r="D356" s="227" t="s">
        <v>155</v>
      </c>
      <c r="E356" s="228" t="s">
        <v>1551</v>
      </c>
      <c r="F356" s="229" t="s">
        <v>1552</v>
      </c>
      <c r="G356" s="230" t="s">
        <v>284</v>
      </c>
      <c r="H356" s="231">
        <v>5</v>
      </c>
      <c r="I356" s="232"/>
      <c r="J356" s="233">
        <f>ROUND(I356*H356,2)</f>
        <v>0</v>
      </c>
      <c r="K356" s="229" t="s">
        <v>159</v>
      </c>
      <c r="L356" s="45"/>
      <c r="M356" s="234" t="s">
        <v>1</v>
      </c>
      <c r="N356" s="235" t="s">
        <v>42</v>
      </c>
      <c r="O356" s="92"/>
      <c r="P356" s="236">
        <f>O356*H356</f>
        <v>0</v>
      </c>
      <c r="Q356" s="236">
        <v>0.45937</v>
      </c>
      <c r="R356" s="236">
        <f>Q356*H356</f>
        <v>2.2968500000000001</v>
      </c>
      <c r="S356" s="236">
        <v>0</v>
      </c>
      <c r="T356" s="237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8" t="s">
        <v>148</v>
      </c>
      <c r="AT356" s="238" t="s">
        <v>155</v>
      </c>
      <c r="AU356" s="238" t="s">
        <v>87</v>
      </c>
      <c r="AY356" s="18" t="s">
        <v>149</v>
      </c>
      <c r="BE356" s="239">
        <f>IF(N356="základní",J356,0)</f>
        <v>0</v>
      </c>
      <c r="BF356" s="239">
        <f>IF(N356="snížená",J356,0)</f>
        <v>0</v>
      </c>
      <c r="BG356" s="239">
        <f>IF(N356="zákl. přenesená",J356,0)</f>
        <v>0</v>
      </c>
      <c r="BH356" s="239">
        <f>IF(N356="sníž. přenesená",J356,0)</f>
        <v>0</v>
      </c>
      <c r="BI356" s="239">
        <f>IF(N356="nulová",J356,0)</f>
        <v>0</v>
      </c>
      <c r="BJ356" s="18" t="s">
        <v>85</v>
      </c>
      <c r="BK356" s="239">
        <f>ROUND(I356*H356,2)</f>
        <v>0</v>
      </c>
      <c r="BL356" s="18" t="s">
        <v>148</v>
      </c>
      <c r="BM356" s="238" t="s">
        <v>1553</v>
      </c>
    </row>
    <row r="357" s="2" customFormat="1">
      <c r="A357" s="39"/>
      <c r="B357" s="40"/>
      <c r="C357" s="41"/>
      <c r="D357" s="240" t="s">
        <v>162</v>
      </c>
      <c r="E357" s="41"/>
      <c r="F357" s="241" t="s">
        <v>1554</v>
      </c>
      <c r="G357" s="41"/>
      <c r="H357" s="41"/>
      <c r="I357" s="242"/>
      <c r="J357" s="41"/>
      <c r="K357" s="41"/>
      <c r="L357" s="45"/>
      <c r="M357" s="243"/>
      <c r="N357" s="244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162</v>
      </c>
      <c r="AU357" s="18" t="s">
        <v>87</v>
      </c>
    </row>
    <row r="358" s="14" customFormat="1">
      <c r="A358" s="14"/>
      <c r="B358" s="255"/>
      <c r="C358" s="256"/>
      <c r="D358" s="240" t="s">
        <v>163</v>
      </c>
      <c r="E358" s="257" t="s">
        <v>1</v>
      </c>
      <c r="F358" s="258" t="s">
        <v>1555</v>
      </c>
      <c r="G358" s="256"/>
      <c r="H358" s="259">
        <v>5</v>
      </c>
      <c r="I358" s="260"/>
      <c r="J358" s="256"/>
      <c r="K358" s="256"/>
      <c r="L358" s="261"/>
      <c r="M358" s="262"/>
      <c r="N358" s="263"/>
      <c r="O358" s="263"/>
      <c r="P358" s="263"/>
      <c r="Q358" s="263"/>
      <c r="R358" s="263"/>
      <c r="S358" s="263"/>
      <c r="T358" s="26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5" t="s">
        <v>163</v>
      </c>
      <c r="AU358" s="265" t="s">
        <v>87</v>
      </c>
      <c r="AV358" s="14" t="s">
        <v>87</v>
      </c>
      <c r="AW358" s="14" t="s">
        <v>33</v>
      </c>
      <c r="AX358" s="14" t="s">
        <v>85</v>
      </c>
      <c r="AY358" s="265" t="s">
        <v>149</v>
      </c>
    </row>
    <row r="359" s="2" customFormat="1" ht="16.5" customHeight="1">
      <c r="A359" s="39"/>
      <c r="B359" s="40"/>
      <c r="C359" s="227" t="s">
        <v>662</v>
      </c>
      <c r="D359" s="227" t="s">
        <v>155</v>
      </c>
      <c r="E359" s="228" t="s">
        <v>1556</v>
      </c>
      <c r="F359" s="229" t="s">
        <v>1557</v>
      </c>
      <c r="G359" s="230" t="s">
        <v>284</v>
      </c>
      <c r="H359" s="231">
        <v>21</v>
      </c>
      <c r="I359" s="232"/>
      <c r="J359" s="233">
        <f>ROUND(I359*H359,2)</f>
        <v>0</v>
      </c>
      <c r="K359" s="229" t="s">
        <v>159</v>
      </c>
      <c r="L359" s="45"/>
      <c r="M359" s="234" t="s">
        <v>1</v>
      </c>
      <c r="N359" s="235" t="s">
        <v>42</v>
      </c>
      <c r="O359" s="92"/>
      <c r="P359" s="236">
        <f>O359*H359</f>
        <v>0</v>
      </c>
      <c r="Q359" s="236">
        <v>0.040000000000000001</v>
      </c>
      <c r="R359" s="236">
        <f>Q359*H359</f>
        <v>0.83999999999999997</v>
      </c>
      <c r="S359" s="236">
        <v>0</v>
      </c>
      <c r="T359" s="237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8" t="s">
        <v>148</v>
      </c>
      <c r="AT359" s="238" t="s">
        <v>155</v>
      </c>
      <c r="AU359" s="238" t="s">
        <v>87</v>
      </c>
      <c r="AY359" s="18" t="s">
        <v>149</v>
      </c>
      <c r="BE359" s="239">
        <f>IF(N359="základní",J359,0)</f>
        <v>0</v>
      </c>
      <c r="BF359" s="239">
        <f>IF(N359="snížená",J359,0)</f>
        <v>0</v>
      </c>
      <c r="BG359" s="239">
        <f>IF(N359="zákl. přenesená",J359,0)</f>
        <v>0</v>
      </c>
      <c r="BH359" s="239">
        <f>IF(N359="sníž. přenesená",J359,0)</f>
        <v>0</v>
      </c>
      <c r="BI359" s="239">
        <f>IF(N359="nulová",J359,0)</f>
        <v>0</v>
      </c>
      <c r="BJ359" s="18" t="s">
        <v>85</v>
      </c>
      <c r="BK359" s="239">
        <f>ROUND(I359*H359,2)</f>
        <v>0</v>
      </c>
      <c r="BL359" s="18" t="s">
        <v>148</v>
      </c>
      <c r="BM359" s="238" t="s">
        <v>1558</v>
      </c>
    </row>
    <row r="360" s="2" customFormat="1">
      <c r="A360" s="39"/>
      <c r="B360" s="40"/>
      <c r="C360" s="41"/>
      <c r="D360" s="240" t="s">
        <v>162</v>
      </c>
      <c r="E360" s="41"/>
      <c r="F360" s="241" t="s">
        <v>1559</v>
      </c>
      <c r="G360" s="41"/>
      <c r="H360" s="41"/>
      <c r="I360" s="242"/>
      <c r="J360" s="41"/>
      <c r="K360" s="41"/>
      <c r="L360" s="45"/>
      <c r="M360" s="243"/>
      <c r="N360" s="244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162</v>
      </c>
      <c r="AU360" s="18" t="s">
        <v>87</v>
      </c>
    </row>
    <row r="361" s="14" customFormat="1">
      <c r="A361" s="14"/>
      <c r="B361" s="255"/>
      <c r="C361" s="256"/>
      <c r="D361" s="240" t="s">
        <v>163</v>
      </c>
      <c r="E361" s="257" t="s">
        <v>1</v>
      </c>
      <c r="F361" s="258" t="s">
        <v>1560</v>
      </c>
      <c r="G361" s="256"/>
      <c r="H361" s="259">
        <v>21</v>
      </c>
      <c r="I361" s="260"/>
      <c r="J361" s="256"/>
      <c r="K361" s="256"/>
      <c r="L361" s="261"/>
      <c r="M361" s="262"/>
      <c r="N361" s="263"/>
      <c r="O361" s="263"/>
      <c r="P361" s="263"/>
      <c r="Q361" s="263"/>
      <c r="R361" s="263"/>
      <c r="S361" s="263"/>
      <c r="T361" s="26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5" t="s">
        <v>163</v>
      </c>
      <c r="AU361" s="265" t="s">
        <v>87</v>
      </c>
      <c r="AV361" s="14" t="s">
        <v>87</v>
      </c>
      <c r="AW361" s="14" t="s">
        <v>33</v>
      </c>
      <c r="AX361" s="14" t="s">
        <v>85</v>
      </c>
      <c r="AY361" s="265" t="s">
        <v>149</v>
      </c>
    </row>
    <row r="362" s="2" customFormat="1" ht="16.5" customHeight="1">
      <c r="A362" s="39"/>
      <c r="B362" s="40"/>
      <c r="C362" s="280" t="s">
        <v>668</v>
      </c>
      <c r="D362" s="280" t="s">
        <v>553</v>
      </c>
      <c r="E362" s="281" t="s">
        <v>1561</v>
      </c>
      <c r="F362" s="282" t="s">
        <v>1562</v>
      </c>
      <c r="G362" s="283" t="s">
        <v>284</v>
      </c>
      <c r="H362" s="284">
        <v>21</v>
      </c>
      <c r="I362" s="285"/>
      <c r="J362" s="286">
        <f>ROUND(I362*H362,2)</f>
        <v>0</v>
      </c>
      <c r="K362" s="282" t="s">
        <v>159</v>
      </c>
      <c r="L362" s="287"/>
      <c r="M362" s="288" t="s">
        <v>1</v>
      </c>
      <c r="N362" s="289" t="s">
        <v>42</v>
      </c>
      <c r="O362" s="92"/>
      <c r="P362" s="236">
        <f>O362*H362</f>
        <v>0</v>
      </c>
      <c r="Q362" s="236">
        <v>0.013299999999999999</v>
      </c>
      <c r="R362" s="236">
        <f>Q362*H362</f>
        <v>0.27929999999999999</v>
      </c>
      <c r="S362" s="236">
        <v>0</v>
      </c>
      <c r="T362" s="237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8" t="s">
        <v>197</v>
      </c>
      <c r="AT362" s="238" t="s">
        <v>553</v>
      </c>
      <c r="AU362" s="238" t="s">
        <v>87</v>
      </c>
      <c r="AY362" s="18" t="s">
        <v>149</v>
      </c>
      <c r="BE362" s="239">
        <f>IF(N362="základní",J362,0)</f>
        <v>0</v>
      </c>
      <c r="BF362" s="239">
        <f>IF(N362="snížená",J362,0)</f>
        <v>0</v>
      </c>
      <c r="BG362" s="239">
        <f>IF(N362="zákl. přenesená",J362,0)</f>
        <v>0</v>
      </c>
      <c r="BH362" s="239">
        <f>IF(N362="sníž. přenesená",J362,0)</f>
        <v>0</v>
      </c>
      <c r="BI362" s="239">
        <f>IF(N362="nulová",J362,0)</f>
        <v>0</v>
      </c>
      <c r="BJ362" s="18" t="s">
        <v>85</v>
      </c>
      <c r="BK362" s="239">
        <f>ROUND(I362*H362,2)</f>
        <v>0</v>
      </c>
      <c r="BL362" s="18" t="s">
        <v>148</v>
      </c>
      <c r="BM362" s="238" t="s">
        <v>1563</v>
      </c>
    </row>
    <row r="363" s="2" customFormat="1">
      <c r="A363" s="39"/>
      <c r="B363" s="40"/>
      <c r="C363" s="41"/>
      <c r="D363" s="240" t="s">
        <v>162</v>
      </c>
      <c r="E363" s="41"/>
      <c r="F363" s="241" t="s">
        <v>1562</v>
      </c>
      <c r="G363" s="41"/>
      <c r="H363" s="41"/>
      <c r="I363" s="242"/>
      <c r="J363" s="41"/>
      <c r="K363" s="41"/>
      <c r="L363" s="45"/>
      <c r="M363" s="243"/>
      <c r="N363" s="244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162</v>
      </c>
      <c r="AU363" s="18" t="s">
        <v>87</v>
      </c>
    </row>
    <row r="364" s="14" customFormat="1">
      <c r="A364" s="14"/>
      <c r="B364" s="255"/>
      <c r="C364" s="256"/>
      <c r="D364" s="240" t="s">
        <v>163</v>
      </c>
      <c r="E364" s="257" t="s">
        <v>1</v>
      </c>
      <c r="F364" s="258" t="s">
        <v>1564</v>
      </c>
      <c r="G364" s="256"/>
      <c r="H364" s="259">
        <v>21</v>
      </c>
      <c r="I364" s="260"/>
      <c r="J364" s="256"/>
      <c r="K364" s="256"/>
      <c r="L364" s="261"/>
      <c r="M364" s="262"/>
      <c r="N364" s="263"/>
      <c r="O364" s="263"/>
      <c r="P364" s="263"/>
      <c r="Q364" s="263"/>
      <c r="R364" s="263"/>
      <c r="S364" s="263"/>
      <c r="T364" s="26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5" t="s">
        <v>163</v>
      </c>
      <c r="AU364" s="265" t="s">
        <v>87</v>
      </c>
      <c r="AV364" s="14" t="s">
        <v>87</v>
      </c>
      <c r="AW364" s="14" t="s">
        <v>33</v>
      </c>
      <c r="AX364" s="14" t="s">
        <v>85</v>
      </c>
      <c r="AY364" s="265" t="s">
        <v>149</v>
      </c>
    </row>
    <row r="365" s="2" customFormat="1" ht="16.5" customHeight="1">
      <c r="A365" s="39"/>
      <c r="B365" s="40"/>
      <c r="C365" s="280" t="s">
        <v>674</v>
      </c>
      <c r="D365" s="280" t="s">
        <v>553</v>
      </c>
      <c r="E365" s="281" t="s">
        <v>1565</v>
      </c>
      <c r="F365" s="282" t="s">
        <v>1566</v>
      </c>
      <c r="G365" s="283" t="s">
        <v>284</v>
      </c>
      <c r="H365" s="284">
        <v>21</v>
      </c>
      <c r="I365" s="285"/>
      <c r="J365" s="286">
        <f>ROUND(I365*H365,2)</f>
        <v>0</v>
      </c>
      <c r="K365" s="282" t="s">
        <v>1</v>
      </c>
      <c r="L365" s="287"/>
      <c r="M365" s="288" t="s">
        <v>1</v>
      </c>
      <c r="N365" s="289" t="s">
        <v>42</v>
      </c>
      <c r="O365" s="92"/>
      <c r="P365" s="236">
        <f>O365*H365</f>
        <v>0</v>
      </c>
      <c r="Q365" s="236">
        <v>0</v>
      </c>
      <c r="R365" s="236">
        <f>Q365*H365</f>
        <v>0</v>
      </c>
      <c r="S365" s="236">
        <v>0</v>
      </c>
      <c r="T365" s="237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8" t="s">
        <v>197</v>
      </c>
      <c r="AT365" s="238" t="s">
        <v>553</v>
      </c>
      <c r="AU365" s="238" t="s">
        <v>87</v>
      </c>
      <c r="AY365" s="18" t="s">
        <v>149</v>
      </c>
      <c r="BE365" s="239">
        <f>IF(N365="základní",J365,0)</f>
        <v>0</v>
      </c>
      <c r="BF365" s="239">
        <f>IF(N365="snížená",J365,0)</f>
        <v>0</v>
      </c>
      <c r="BG365" s="239">
        <f>IF(N365="zákl. přenesená",J365,0)</f>
        <v>0</v>
      </c>
      <c r="BH365" s="239">
        <f>IF(N365="sníž. přenesená",J365,0)</f>
        <v>0</v>
      </c>
      <c r="BI365" s="239">
        <f>IF(N365="nulová",J365,0)</f>
        <v>0</v>
      </c>
      <c r="BJ365" s="18" t="s">
        <v>85</v>
      </c>
      <c r="BK365" s="239">
        <f>ROUND(I365*H365,2)</f>
        <v>0</v>
      </c>
      <c r="BL365" s="18" t="s">
        <v>148</v>
      </c>
      <c r="BM365" s="238" t="s">
        <v>1567</v>
      </c>
    </row>
    <row r="366" s="2" customFormat="1">
      <c r="A366" s="39"/>
      <c r="B366" s="40"/>
      <c r="C366" s="41"/>
      <c r="D366" s="240" t="s">
        <v>162</v>
      </c>
      <c r="E366" s="41"/>
      <c r="F366" s="241" t="s">
        <v>1566</v>
      </c>
      <c r="G366" s="41"/>
      <c r="H366" s="41"/>
      <c r="I366" s="242"/>
      <c r="J366" s="41"/>
      <c r="K366" s="41"/>
      <c r="L366" s="45"/>
      <c r="M366" s="243"/>
      <c r="N366" s="244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162</v>
      </c>
      <c r="AU366" s="18" t="s">
        <v>87</v>
      </c>
    </row>
    <row r="367" s="14" customFormat="1">
      <c r="A367" s="14"/>
      <c r="B367" s="255"/>
      <c r="C367" s="256"/>
      <c r="D367" s="240" t="s">
        <v>163</v>
      </c>
      <c r="E367" s="257" t="s">
        <v>1</v>
      </c>
      <c r="F367" s="258" t="s">
        <v>1564</v>
      </c>
      <c r="G367" s="256"/>
      <c r="H367" s="259">
        <v>21</v>
      </c>
      <c r="I367" s="260"/>
      <c r="J367" s="256"/>
      <c r="K367" s="256"/>
      <c r="L367" s="261"/>
      <c r="M367" s="262"/>
      <c r="N367" s="263"/>
      <c r="O367" s="263"/>
      <c r="P367" s="263"/>
      <c r="Q367" s="263"/>
      <c r="R367" s="263"/>
      <c r="S367" s="263"/>
      <c r="T367" s="26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5" t="s">
        <v>163</v>
      </c>
      <c r="AU367" s="265" t="s">
        <v>87</v>
      </c>
      <c r="AV367" s="14" t="s">
        <v>87</v>
      </c>
      <c r="AW367" s="14" t="s">
        <v>33</v>
      </c>
      <c r="AX367" s="14" t="s">
        <v>85</v>
      </c>
      <c r="AY367" s="265" t="s">
        <v>149</v>
      </c>
    </row>
    <row r="368" s="2" customFormat="1" ht="16.5" customHeight="1">
      <c r="A368" s="39"/>
      <c r="B368" s="40"/>
      <c r="C368" s="227" t="s">
        <v>680</v>
      </c>
      <c r="D368" s="227" t="s">
        <v>155</v>
      </c>
      <c r="E368" s="228" t="s">
        <v>1568</v>
      </c>
      <c r="F368" s="229" t="s">
        <v>1569</v>
      </c>
      <c r="G368" s="230" t="s">
        <v>284</v>
      </c>
      <c r="H368" s="231">
        <v>6</v>
      </c>
      <c r="I368" s="232"/>
      <c r="J368" s="233">
        <f>ROUND(I368*H368,2)</f>
        <v>0</v>
      </c>
      <c r="K368" s="229" t="s">
        <v>159</v>
      </c>
      <c r="L368" s="45"/>
      <c r="M368" s="234" t="s">
        <v>1</v>
      </c>
      <c r="N368" s="235" t="s">
        <v>42</v>
      </c>
      <c r="O368" s="92"/>
      <c r="P368" s="236">
        <f>O368*H368</f>
        <v>0</v>
      </c>
      <c r="Q368" s="236">
        <v>0.050000000000000003</v>
      </c>
      <c r="R368" s="236">
        <f>Q368*H368</f>
        <v>0.30000000000000004</v>
      </c>
      <c r="S368" s="236">
        <v>0</v>
      </c>
      <c r="T368" s="237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8" t="s">
        <v>148</v>
      </c>
      <c r="AT368" s="238" t="s">
        <v>155</v>
      </c>
      <c r="AU368" s="238" t="s">
        <v>87</v>
      </c>
      <c r="AY368" s="18" t="s">
        <v>149</v>
      </c>
      <c r="BE368" s="239">
        <f>IF(N368="základní",J368,0)</f>
        <v>0</v>
      </c>
      <c r="BF368" s="239">
        <f>IF(N368="snížená",J368,0)</f>
        <v>0</v>
      </c>
      <c r="BG368" s="239">
        <f>IF(N368="zákl. přenesená",J368,0)</f>
        <v>0</v>
      </c>
      <c r="BH368" s="239">
        <f>IF(N368="sníž. přenesená",J368,0)</f>
        <v>0</v>
      </c>
      <c r="BI368" s="239">
        <f>IF(N368="nulová",J368,0)</f>
        <v>0</v>
      </c>
      <c r="BJ368" s="18" t="s">
        <v>85</v>
      </c>
      <c r="BK368" s="239">
        <f>ROUND(I368*H368,2)</f>
        <v>0</v>
      </c>
      <c r="BL368" s="18" t="s">
        <v>148</v>
      </c>
      <c r="BM368" s="238" t="s">
        <v>1570</v>
      </c>
    </row>
    <row r="369" s="2" customFormat="1">
      <c r="A369" s="39"/>
      <c r="B369" s="40"/>
      <c r="C369" s="41"/>
      <c r="D369" s="240" t="s">
        <v>162</v>
      </c>
      <c r="E369" s="41"/>
      <c r="F369" s="241" t="s">
        <v>1571</v>
      </c>
      <c r="G369" s="41"/>
      <c r="H369" s="41"/>
      <c r="I369" s="242"/>
      <c r="J369" s="41"/>
      <c r="K369" s="41"/>
      <c r="L369" s="45"/>
      <c r="M369" s="243"/>
      <c r="N369" s="244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162</v>
      </c>
      <c r="AU369" s="18" t="s">
        <v>87</v>
      </c>
    </row>
    <row r="370" s="14" customFormat="1">
      <c r="A370" s="14"/>
      <c r="B370" s="255"/>
      <c r="C370" s="256"/>
      <c r="D370" s="240" t="s">
        <v>163</v>
      </c>
      <c r="E370" s="257" t="s">
        <v>1</v>
      </c>
      <c r="F370" s="258" t="s">
        <v>1572</v>
      </c>
      <c r="G370" s="256"/>
      <c r="H370" s="259">
        <v>6</v>
      </c>
      <c r="I370" s="260"/>
      <c r="J370" s="256"/>
      <c r="K370" s="256"/>
      <c r="L370" s="261"/>
      <c r="M370" s="262"/>
      <c r="N370" s="263"/>
      <c r="O370" s="263"/>
      <c r="P370" s="263"/>
      <c r="Q370" s="263"/>
      <c r="R370" s="263"/>
      <c r="S370" s="263"/>
      <c r="T370" s="26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5" t="s">
        <v>163</v>
      </c>
      <c r="AU370" s="265" t="s">
        <v>87</v>
      </c>
      <c r="AV370" s="14" t="s">
        <v>87</v>
      </c>
      <c r="AW370" s="14" t="s">
        <v>33</v>
      </c>
      <c r="AX370" s="14" t="s">
        <v>85</v>
      </c>
      <c r="AY370" s="265" t="s">
        <v>149</v>
      </c>
    </row>
    <row r="371" s="2" customFormat="1" ht="16.5" customHeight="1">
      <c r="A371" s="39"/>
      <c r="B371" s="40"/>
      <c r="C371" s="280" t="s">
        <v>688</v>
      </c>
      <c r="D371" s="280" t="s">
        <v>553</v>
      </c>
      <c r="E371" s="281" t="s">
        <v>1573</v>
      </c>
      <c r="F371" s="282" t="s">
        <v>1574</v>
      </c>
      <c r="G371" s="283" t="s">
        <v>284</v>
      </c>
      <c r="H371" s="284">
        <v>6</v>
      </c>
      <c r="I371" s="285"/>
      <c r="J371" s="286">
        <f>ROUND(I371*H371,2)</f>
        <v>0</v>
      </c>
      <c r="K371" s="282" t="s">
        <v>159</v>
      </c>
      <c r="L371" s="287"/>
      <c r="M371" s="288" t="s">
        <v>1</v>
      </c>
      <c r="N371" s="289" t="s">
        <v>42</v>
      </c>
      <c r="O371" s="92"/>
      <c r="P371" s="236">
        <f>O371*H371</f>
        <v>0</v>
      </c>
      <c r="Q371" s="236">
        <v>0.029499999999999998</v>
      </c>
      <c r="R371" s="236">
        <f>Q371*H371</f>
        <v>0.17699999999999999</v>
      </c>
      <c r="S371" s="236">
        <v>0</v>
      </c>
      <c r="T371" s="237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8" t="s">
        <v>197</v>
      </c>
      <c r="AT371" s="238" t="s">
        <v>553</v>
      </c>
      <c r="AU371" s="238" t="s">
        <v>87</v>
      </c>
      <c r="AY371" s="18" t="s">
        <v>149</v>
      </c>
      <c r="BE371" s="239">
        <f>IF(N371="základní",J371,0)</f>
        <v>0</v>
      </c>
      <c r="BF371" s="239">
        <f>IF(N371="snížená",J371,0)</f>
        <v>0</v>
      </c>
      <c r="BG371" s="239">
        <f>IF(N371="zákl. přenesená",J371,0)</f>
        <v>0</v>
      </c>
      <c r="BH371" s="239">
        <f>IF(N371="sníž. přenesená",J371,0)</f>
        <v>0</v>
      </c>
      <c r="BI371" s="239">
        <f>IF(N371="nulová",J371,0)</f>
        <v>0</v>
      </c>
      <c r="BJ371" s="18" t="s">
        <v>85</v>
      </c>
      <c r="BK371" s="239">
        <f>ROUND(I371*H371,2)</f>
        <v>0</v>
      </c>
      <c r="BL371" s="18" t="s">
        <v>148</v>
      </c>
      <c r="BM371" s="238" t="s">
        <v>1575</v>
      </c>
    </row>
    <row r="372" s="2" customFormat="1">
      <c r="A372" s="39"/>
      <c r="B372" s="40"/>
      <c r="C372" s="41"/>
      <c r="D372" s="240" t="s">
        <v>162</v>
      </c>
      <c r="E372" s="41"/>
      <c r="F372" s="241" t="s">
        <v>1574</v>
      </c>
      <c r="G372" s="41"/>
      <c r="H372" s="41"/>
      <c r="I372" s="242"/>
      <c r="J372" s="41"/>
      <c r="K372" s="41"/>
      <c r="L372" s="45"/>
      <c r="M372" s="243"/>
      <c r="N372" s="244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162</v>
      </c>
      <c r="AU372" s="18" t="s">
        <v>87</v>
      </c>
    </row>
    <row r="373" s="14" customFormat="1">
      <c r="A373" s="14"/>
      <c r="B373" s="255"/>
      <c r="C373" s="256"/>
      <c r="D373" s="240" t="s">
        <v>163</v>
      </c>
      <c r="E373" s="257" t="s">
        <v>1</v>
      </c>
      <c r="F373" s="258" t="s">
        <v>1576</v>
      </c>
      <c r="G373" s="256"/>
      <c r="H373" s="259">
        <v>6</v>
      </c>
      <c r="I373" s="260"/>
      <c r="J373" s="256"/>
      <c r="K373" s="256"/>
      <c r="L373" s="261"/>
      <c r="M373" s="262"/>
      <c r="N373" s="263"/>
      <c r="O373" s="263"/>
      <c r="P373" s="263"/>
      <c r="Q373" s="263"/>
      <c r="R373" s="263"/>
      <c r="S373" s="263"/>
      <c r="T373" s="26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5" t="s">
        <v>163</v>
      </c>
      <c r="AU373" s="265" t="s">
        <v>87</v>
      </c>
      <c r="AV373" s="14" t="s">
        <v>87</v>
      </c>
      <c r="AW373" s="14" t="s">
        <v>33</v>
      </c>
      <c r="AX373" s="14" t="s">
        <v>85</v>
      </c>
      <c r="AY373" s="265" t="s">
        <v>149</v>
      </c>
    </row>
    <row r="374" s="2" customFormat="1" ht="16.5" customHeight="1">
      <c r="A374" s="39"/>
      <c r="B374" s="40"/>
      <c r="C374" s="280" t="s">
        <v>699</v>
      </c>
      <c r="D374" s="280" t="s">
        <v>553</v>
      </c>
      <c r="E374" s="281" t="s">
        <v>1577</v>
      </c>
      <c r="F374" s="282" t="s">
        <v>1578</v>
      </c>
      <c r="G374" s="283" t="s">
        <v>284</v>
      </c>
      <c r="H374" s="284">
        <v>6</v>
      </c>
      <c r="I374" s="285"/>
      <c r="J374" s="286">
        <f>ROUND(I374*H374,2)</f>
        <v>0</v>
      </c>
      <c r="K374" s="282" t="s">
        <v>1</v>
      </c>
      <c r="L374" s="287"/>
      <c r="M374" s="288" t="s">
        <v>1</v>
      </c>
      <c r="N374" s="289" t="s">
        <v>42</v>
      </c>
      <c r="O374" s="92"/>
      <c r="P374" s="236">
        <f>O374*H374</f>
        <v>0</v>
      </c>
      <c r="Q374" s="236">
        <v>0</v>
      </c>
      <c r="R374" s="236">
        <f>Q374*H374</f>
        <v>0</v>
      </c>
      <c r="S374" s="236">
        <v>0</v>
      </c>
      <c r="T374" s="237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8" t="s">
        <v>197</v>
      </c>
      <c r="AT374" s="238" t="s">
        <v>553</v>
      </c>
      <c r="AU374" s="238" t="s">
        <v>87</v>
      </c>
      <c r="AY374" s="18" t="s">
        <v>149</v>
      </c>
      <c r="BE374" s="239">
        <f>IF(N374="základní",J374,0)</f>
        <v>0</v>
      </c>
      <c r="BF374" s="239">
        <f>IF(N374="snížená",J374,0)</f>
        <v>0</v>
      </c>
      <c r="BG374" s="239">
        <f>IF(N374="zákl. přenesená",J374,0)</f>
        <v>0</v>
      </c>
      <c r="BH374" s="239">
        <f>IF(N374="sníž. přenesená",J374,0)</f>
        <v>0</v>
      </c>
      <c r="BI374" s="239">
        <f>IF(N374="nulová",J374,0)</f>
        <v>0</v>
      </c>
      <c r="BJ374" s="18" t="s">
        <v>85</v>
      </c>
      <c r="BK374" s="239">
        <f>ROUND(I374*H374,2)</f>
        <v>0</v>
      </c>
      <c r="BL374" s="18" t="s">
        <v>148</v>
      </c>
      <c r="BM374" s="238" t="s">
        <v>1579</v>
      </c>
    </row>
    <row r="375" s="2" customFormat="1">
      <c r="A375" s="39"/>
      <c r="B375" s="40"/>
      <c r="C375" s="41"/>
      <c r="D375" s="240" t="s">
        <v>162</v>
      </c>
      <c r="E375" s="41"/>
      <c r="F375" s="241" t="s">
        <v>1578</v>
      </c>
      <c r="G375" s="41"/>
      <c r="H375" s="41"/>
      <c r="I375" s="242"/>
      <c r="J375" s="41"/>
      <c r="K375" s="41"/>
      <c r="L375" s="45"/>
      <c r="M375" s="243"/>
      <c r="N375" s="244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162</v>
      </c>
      <c r="AU375" s="18" t="s">
        <v>87</v>
      </c>
    </row>
    <row r="376" s="14" customFormat="1">
      <c r="A376" s="14"/>
      <c r="B376" s="255"/>
      <c r="C376" s="256"/>
      <c r="D376" s="240" t="s">
        <v>163</v>
      </c>
      <c r="E376" s="257" t="s">
        <v>1</v>
      </c>
      <c r="F376" s="258" t="s">
        <v>1576</v>
      </c>
      <c r="G376" s="256"/>
      <c r="H376" s="259">
        <v>6</v>
      </c>
      <c r="I376" s="260"/>
      <c r="J376" s="256"/>
      <c r="K376" s="256"/>
      <c r="L376" s="261"/>
      <c r="M376" s="262"/>
      <c r="N376" s="263"/>
      <c r="O376" s="263"/>
      <c r="P376" s="263"/>
      <c r="Q376" s="263"/>
      <c r="R376" s="263"/>
      <c r="S376" s="263"/>
      <c r="T376" s="26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5" t="s">
        <v>163</v>
      </c>
      <c r="AU376" s="265" t="s">
        <v>87</v>
      </c>
      <c r="AV376" s="14" t="s">
        <v>87</v>
      </c>
      <c r="AW376" s="14" t="s">
        <v>33</v>
      </c>
      <c r="AX376" s="14" t="s">
        <v>85</v>
      </c>
      <c r="AY376" s="265" t="s">
        <v>149</v>
      </c>
    </row>
    <row r="377" s="2" customFormat="1" ht="16.5" customHeight="1">
      <c r="A377" s="39"/>
      <c r="B377" s="40"/>
      <c r="C377" s="227" t="s">
        <v>706</v>
      </c>
      <c r="D377" s="227" t="s">
        <v>155</v>
      </c>
      <c r="E377" s="228" t="s">
        <v>1580</v>
      </c>
      <c r="F377" s="229" t="s">
        <v>1581</v>
      </c>
      <c r="G377" s="230" t="s">
        <v>284</v>
      </c>
      <c r="H377" s="231">
        <v>11</v>
      </c>
      <c r="I377" s="232"/>
      <c r="J377" s="233">
        <f>ROUND(I377*H377,2)</f>
        <v>0</v>
      </c>
      <c r="K377" s="229" t="s">
        <v>159</v>
      </c>
      <c r="L377" s="45"/>
      <c r="M377" s="234" t="s">
        <v>1</v>
      </c>
      <c r="N377" s="235" t="s">
        <v>42</v>
      </c>
      <c r="O377" s="92"/>
      <c r="P377" s="236">
        <f>O377*H377</f>
        <v>0</v>
      </c>
      <c r="Q377" s="236">
        <v>0.00016000000000000001</v>
      </c>
      <c r="R377" s="236">
        <f>Q377*H377</f>
        <v>0.0017600000000000001</v>
      </c>
      <c r="S377" s="236">
        <v>0</v>
      </c>
      <c r="T377" s="237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8" t="s">
        <v>148</v>
      </c>
      <c r="AT377" s="238" t="s">
        <v>155</v>
      </c>
      <c r="AU377" s="238" t="s">
        <v>87</v>
      </c>
      <c r="AY377" s="18" t="s">
        <v>149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8" t="s">
        <v>85</v>
      </c>
      <c r="BK377" s="239">
        <f>ROUND(I377*H377,2)</f>
        <v>0</v>
      </c>
      <c r="BL377" s="18" t="s">
        <v>148</v>
      </c>
      <c r="BM377" s="238" t="s">
        <v>1582</v>
      </c>
    </row>
    <row r="378" s="2" customFormat="1">
      <c r="A378" s="39"/>
      <c r="B378" s="40"/>
      <c r="C378" s="41"/>
      <c r="D378" s="240" t="s">
        <v>162</v>
      </c>
      <c r="E378" s="41"/>
      <c r="F378" s="241" t="s">
        <v>1583</v>
      </c>
      <c r="G378" s="41"/>
      <c r="H378" s="41"/>
      <c r="I378" s="242"/>
      <c r="J378" s="41"/>
      <c r="K378" s="41"/>
      <c r="L378" s="45"/>
      <c r="M378" s="243"/>
      <c r="N378" s="244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162</v>
      </c>
      <c r="AU378" s="18" t="s">
        <v>87</v>
      </c>
    </row>
    <row r="379" s="13" customFormat="1">
      <c r="A379" s="13"/>
      <c r="B379" s="245"/>
      <c r="C379" s="246"/>
      <c r="D379" s="240" t="s">
        <v>163</v>
      </c>
      <c r="E379" s="247" t="s">
        <v>1</v>
      </c>
      <c r="F379" s="248" t="s">
        <v>1584</v>
      </c>
      <c r="G379" s="246"/>
      <c r="H379" s="247" t="s">
        <v>1</v>
      </c>
      <c r="I379" s="249"/>
      <c r="J379" s="246"/>
      <c r="K379" s="246"/>
      <c r="L379" s="250"/>
      <c r="M379" s="251"/>
      <c r="N379" s="252"/>
      <c r="O379" s="252"/>
      <c r="P379" s="252"/>
      <c r="Q379" s="252"/>
      <c r="R379" s="252"/>
      <c r="S379" s="252"/>
      <c r="T379" s="25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4" t="s">
        <v>163</v>
      </c>
      <c r="AU379" s="254" t="s">
        <v>87</v>
      </c>
      <c r="AV379" s="13" t="s">
        <v>85</v>
      </c>
      <c r="AW379" s="13" t="s">
        <v>33</v>
      </c>
      <c r="AX379" s="13" t="s">
        <v>77</v>
      </c>
      <c r="AY379" s="254" t="s">
        <v>149</v>
      </c>
    </row>
    <row r="380" s="14" customFormat="1">
      <c r="A380" s="14"/>
      <c r="B380" s="255"/>
      <c r="C380" s="256"/>
      <c r="D380" s="240" t="s">
        <v>163</v>
      </c>
      <c r="E380" s="257" t="s">
        <v>1</v>
      </c>
      <c r="F380" s="258" t="s">
        <v>1585</v>
      </c>
      <c r="G380" s="256"/>
      <c r="H380" s="259">
        <v>11</v>
      </c>
      <c r="I380" s="260"/>
      <c r="J380" s="256"/>
      <c r="K380" s="256"/>
      <c r="L380" s="261"/>
      <c r="M380" s="262"/>
      <c r="N380" s="263"/>
      <c r="O380" s="263"/>
      <c r="P380" s="263"/>
      <c r="Q380" s="263"/>
      <c r="R380" s="263"/>
      <c r="S380" s="263"/>
      <c r="T380" s="26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5" t="s">
        <v>163</v>
      </c>
      <c r="AU380" s="265" t="s">
        <v>87</v>
      </c>
      <c r="AV380" s="14" t="s">
        <v>87</v>
      </c>
      <c r="AW380" s="14" t="s">
        <v>33</v>
      </c>
      <c r="AX380" s="14" t="s">
        <v>85</v>
      </c>
      <c r="AY380" s="265" t="s">
        <v>149</v>
      </c>
    </row>
    <row r="381" s="2" customFormat="1" ht="16.5" customHeight="1">
      <c r="A381" s="39"/>
      <c r="B381" s="40"/>
      <c r="C381" s="227" t="s">
        <v>713</v>
      </c>
      <c r="D381" s="227" t="s">
        <v>155</v>
      </c>
      <c r="E381" s="228" t="s">
        <v>1586</v>
      </c>
      <c r="F381" s="229" t="s">
        <v>1587</v>
      </c>
      <c r="G381" s="230" t="s">
        <v>411</v>
      </c>
      <c r="H381" s="231">
        <v>553.5</v>
      </c>
      <c r="I381" s="232"/>
      <c r="J381" s="233">
        <f>ROUND(I381*H381,2)</f>
        <v>0</v>
      </c>
      <c r="K381" s="229" t="s">
        <v>159</v>
      </c>
      <c r="L381" s="45"/>
      <c r="M381" s="234" t="s">
        <v>1</v>
      </c>
      <c r="N381" s="235" t="s">
        <v>42</v>
      </c>
      <c r="O381" s="92"/>
      <c r="P381" s="236">
        <f>O381*H381</f>
        <v>0</v>
      </c>
      <c r="Q381" s="236">
        <v>0.00019000000000000001</v>
      </c>
      <c r="R381" s="236">
        <f>Q381*H381</f>
        <v>0.10516500000000001</v>
      </c>
      <c r="S381" s="236">
        <v>0</v>
      </c>
      <c r="T381" s="237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8" t="s">
        <v>148</v>
      </c>
      <c r="AT381" s="238" t="s">
        <v>155</v>
      </c>
      <c r="AU381" s="238" t="s">
        <v>87</v>
      </c>
      <c r="AY381" s="18" t="s">
        <v>149</v>
      </c>
      <c r="BE381" s="239">
        <f>IF(N381="základní",J381,0)</f>
        <v>0</v>
      </c>
      <c r="BF381" s="239">
        <f>IF(N381="snížená",J381,0)</f>
        <v>0</v>
      </c>
      <c r="BG381" s="239">
        <f>IF(N381="zákl. přenesená",J381,0)</f>
        <v>0</v>
      </c>
      <c r="BH381" s="239">
        <f>IF(N381="sníž. přenesená",J381,0)</f>
        <v>0</v>
      </c>
      <c r="BI381" s="239">
        <f>IF(N381="nulová",J381,0)</f>
        <v>0</v>
      </c>
      <c r="BJ381" s="18" t="s">
        <v>85</v>
      </c>
      <c r="BK381" s="239">
        <f>ROUND(I381*H381,2)</f>
        <v>0</v>
      </c>
      <c r="BL381" s="18" t="s">
        <v>148</v>
      </c>
      <c r="BM381" s="238" t="s">
        <v>1588</v>
      </c>
    </row>
    <row r="382" s="2" customFormat="1">
      <c r="A382" s="39"/>
      <c r="B382" s="40"/>
      <c r="C382" s="41"/>
      <c r="D382" s="240" t="s">
        <v>162</v>
      </c>
      <c r="E382" s="41"/>
      <c r="F382" s="241" t="s">
        <v>1589</v>
      </c>
      <c r="G382" s="41"/>
      <c r="H382" s="41"/>
      <c r="I382" s="242"/>
      <c r="J382" s="41"/>
      <c r="K382" s="41"/>
      <c r="L382" s="45"/>
      <c r="M382" s="243"/>
      <c r="N382" s="244"/>
      <c r="O382" s="92"/>
      <c r="P382" s="92"/>
      <c r="Q382" s="92"/>
      <c r="R382" s="92"/>
      <c r="S382" s="92"/>
      <c r="T382" s="93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162</v>
      </c>
      <c r="AU382" s="18" t="s">
        <v>87</v>
      </c>
    </row>
    <row r="383" s="14" customFormat="1">
      <c r="A383" s="14"/>
      <c r="B383" s="255"/>
      <c r="C383" s="256"/>
      <c r="D383" s="240" t="s">
        <v>163</v>
      </c>
      <c r="E383" s="257" t="s">
        <v>1</v>
      </c>
      <c r="F383" s="258" t="s">
        <v>1547</v>
      </c>
      <c r="G383" s="256"/>
      <c r="H383" s="259">
        <v>511.18000000000001</v>
      </c>
      <c r="I383" s="260"/>
      <c r="J383" s="256"/>
      <c r="K383" s="256"/>
      <c r="L383" s="261"/>
      <c r="M383" s="262"/>
      <c r="N383" s="263"/>
      <c r="O383" s="263"/>
      <c r="P383" s="263"/>
      <c r="Q383" s="263"/>
      <c r="R383" s="263"/>
      <c r="S383" s="263"/>
      <c r="T383" s="26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5" t="s">
        <v>163</v>
      </c>
      <c r="AU383" s="265" t="s">
        <v>87</v>
      </c>
      <c r="AV383" s="14" t="s">
        <v>87</v>
      </c>
      <c r="AW383" s="14" t="s">
        <v>33</v>
      </c>
      <c r="AX383" s="14" t="s">
        <v>77</v>
      </c>
      <c r="AY383" s="265" t="s">
        <v>149</v>
      </c>
    </row>
    <row r="384" s="14" customFormat="1">
      <c r="A384" s="14"/>
      <c r="B384" s="255"/>
      <c r="C384" s="256"/>
      <c r="D384" s="240" t="s">
        <v>163</v>
      </c>
      <c r="E384" s="257" t="s">
        <v>1</v>
      </c>
      <c r="F384" s="258" t="s">
        <v>1542</v>
      </c>
      <c r="G384" s="256"/>
      <c r="H384" s="259">
        <v>10.82</v>
      </c>
      <c r="I384" s="260"/>
      <c r="J384" s="256"/>
      <c r="K384" s="256"/>
      <c r="L384" s="261"/>
      <c r="M384" s="262"/>
      <c r="N384" s="263"/>
      <c r="O384" s="263"/>
      <c r="P384" s="263"/>
      <c r="Q384" s="263"/>
      <c r="R384" s="263"/>
      <c r="S384" s="263"/>
      <c r="T384" s="26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5" t="s">
        <v>163</v>
      </c>
      <c r="AU384" s="265" t="s">
        <v>87</v>
      </c>
      <c r="AV384" s="14" t="s">
        <v>87</v>
      </c>
      <c r="AW384" s="14" t="s">
        <v>33</v>
      </c>
      <c r="AX384" s="14" t="s">
        <v>77</v>
      </c>
      <c r="AY384" s="265" t="s">
        <v>149</v>
      </c>
    </row>
    <row r="385" s="14" customFormat="1">
      <c r="A385" s="14"/>
      <c r="B385" s="255"/>
      <c r="C385" s="256"/>
      <c r="D385" s="240" t="s">
        <v>163</v>
      </c>
      <c r="E385" s="257" t="s">
        <v>1</v>
      </c>
      <c r="F385" s="258" t="s">
        <v>1590</v>
      </c>
      <c r="G385" s="256"/>
      <c r="H385" s="259">
        <v>31.5</v>
      </c>
      <c r="I385" s="260"/>
      <c r="J385" s="256"/>
      <c r="K385" s="256"/>
      <c r="L385" s="261"/>
      <c r="M385" s="262"/>
      <c r="N385" s="263"/>
      <c r="O385" s="263"/>
      <c r="P385" s="263"/>
      <c r="Q385" s="263"/>
      <c r="R385" s="263"/>
      <c r="S385" s="263"/>
      <c r="T385" s="26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5" t="s">
        <v>163</v>
      </c>
      <c r="AU385" s="265" t="s">
        <v>87</v>
      </c>
      <c r="AV385" s="14" t="s">
        <v>87</v>
      </c>
      <c r="AW385" s="14" t="s">
        <v>33</v>
      </c>
      <c r="AX385" s="14" t="s">
        <v>77</v>
      </c>
      <c r="AY385" s="265" t="s">
        <v>149</v>
      </c>
    </row>
    <row r="386" s="13" customFormat="1">
      <c r="A386" s="13"/>
      <c r="B386" s="245"/>
      <c r="C386" s="246"/>
      <c r="D386" s="240" t="s">
        <v>163</v>
      </c>
      <c r="E386" s="247" t="s">
        <v>1</v>
      </c>
      <c r="F386" s="248" t="s">
        <v>1591</v>
      </c>
      <c r="G386" s="246"/>
      <c r="H386" s="247" t="s">
        <v>1</v>
      </c>
      <c r="I386" s="249"/>
      <c r="J386" s="246"/>
      <c r="K386" s="246"/>
      <c r="L386" s="250"/>
      <c r="M386" s="251"/>
      <c r="N386" s="252"/>
      <c r="O386" s="252"/>
      <c r="P386" s="252"/>
      <c r="Q386" s="252"/>
      <c r="R386" s="252"/>
      <c r="S386" s="252"/>
      <c r="T386" s="25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4" t="s">
        <v>163</v>
      </c>
      <c r="AU386" s="254" t="s">
        <v>87</v>
      </c>
      <c r="AV386" s="13" t="s">
        <v>85</v>
      </c>
      <c r="AW386" s="13" t="s">
        <v>33</v>
      </c>
      <c r="AX386" s="13" t="s">
        <v>77</v>
      </c>
      <c r="AY386" s="254" t="s">
        <v>149</v>
      </c>
    </row>
    <row r="387" s="15" customFormat="1">
      <c r="A387" s="15"/>
      <c r="B387" s="269"/>
      <c r="C387" s="270"/>
      <c r="D387" s="240" t="s">
        <v>163</v>
      </c>
      <c r="E387" s="271" t="s">
        <v>1</v>
      </c>
      <c r="F387" s="272" t="s">
        <v>319</v>
      </c>
      <c r="G387" s="270"/>
      <c r="H387" s="273">
        <v>553.5</v>
      </c>
      <c r="I387" s="274"/>
      <c r="J387" s="270"/>
      <c r="K387" s="270"/>
      <c r="L387" s="275"/>
      <c r="M387" s="276"/>
      <c r="N387" s="277"/>
      <c r="O387" s="277"/>
      <c r="P387" s="277"/>
      <c r="Q387" s="277"/>
      <c r="R387" s="277"/>
      <c r="S387" s="277"/>
      <c r="T387" s="278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9" t="s">
        <v>163</v>
      </c>
      <c r="AU387" s="279" t="s">
        <v>87</v>
      </c>
      <c r="AV387" s="15" t="s">
        <v>148</v>
      </c>
      <c r="AW387" s="15" t="s">
        <v>33</v>
      </c>
      <c r="AX387" s="15" t="s">
        <v>85</v>
      </c>
      <c r="AY387" s="279" t="s">
        <v>149</v>
      </c>
    </row>
    <row r="388" s="2" customFormat="1" ht="16.5" customHeight="1">
      <c r="A388" s="39"/>
      <c r="B388" s="40"/>
      <c r="C388" s="227" t="s">
        <v>720</v>
      </c>
      <c r="D388" s="227" t="s">
        <v>155</v>
      </c>
      <c r="E388" s="228" t="s">
        <v>1592</v>
      </c>
      <c r="F388" s="229" t="s">
        <v>1593</v>
      </c>
      <c r="G388" s="230" t="s">
        <v>411</v>
      </c>
      <c r="H388" s="231">
        <v>522</v>
      </c>
      <c r="I388" s="232"/>
      <c r="J388" s="233">
        <f>ROUND(I388*H388,2)</f>
        <v>0</v>
      </c>
      <c r="K388" s="229" t="s">
        <v>159</v>
      </c>
      <c r="L388" s="45"/>
      <c r="M388" s="234" t="s">
        <v>1</v>
      </c>
      <c r="N388" s="235" t="s">
        <v>42</v>
      </c>
      <c r="O388" s="92"/>
      <c r="P388" s="236">
        <f>O388*H388</f>
        <v>0</v>
      </c>
      <c r="Q388" s="236">
        <v>9.0000000000000006E-05</v>
      </c>
      <c r="R388" s="236">
        <f>Q388*H388</f>
        <v>0.046980000000000001</v>
      </c>
      <c r="S388" s="236">
        <v>0</v>
      </c>
      <c r="T388" s="237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8" t="s">
        <v>148</v>
      </c>
      <c r="AT388" s="238" t="s">
        <v>155</v>
      </c>
      <c r="AU388" s="238" t="s">
        <v>87</v>
      </c>
      <c r="AY388" s="18" t="s">
        <v>149</v>
      </c>
      <c r="BE388" s="239">
        <f>IF(N388="základní",J388,0)</f>
        <v>0</v>
      </c>
      <c r="BF388" s="239">
        <f>IF(N388="snížená",J388,0)</f>
        <v>0</v>
      </c>
      <c r="BG388" s="239">
        <f>IF(N388="zákl. přenesená",J388,0)</f>
        <v>0</v>
      </c>
      <c r="BH388" s="239">
        <f>IF(N388="sníž. přenesená",J388,0)</f>
        <v>0</v>
      </c>
      <c r="BI388" s="239">
        <f>IF(N388="nulová",J388,0)</f>
        <v>0</v>
      </c>
      <c r="BJ388" s="18" t="s">
        <v>85</v>
      </c>
      <c r="BK388" s="239">
        <f>ROUND(I388*H388,2)</f>
        <v>0</v>
      </c>
      <c r="BL388" s="18" t="s">
        <v>148</v>
      </c>
      <c r="BM388" s="238" t="s">
        <v>1594</v>
      </c>
    </row>
    <row r="389" s="2" customFormat="1">
      <c r="A389" s="39"/>
      <c r="B389" s="40"/>
      <c r="C389" s="41"/>
      <c r="D389" s="240" t="s">
        <v>162</v>
      </c>
      <c r="E389" s="41"/>
      <c r="F389" s="241" t="s">
        <v>1595</v>
      </c>
      <c r="G389" s="41"/>
      <c r="H389" s="41"/>
      <c r="I389" s="242"/>
      <c r="J389" s="41"/>
      <c r="K389" s="41"/>
      <c r="L389" s="45"/>
      <c r="M389" s="243"/>
      <c r="N389" s="244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162</v>
      </c>
      <c r="AU389" s="18" t="s">
        <v>87</v>
      </c>
    </row>
    <row r="390" s="14" customFormat="1">
      <c r="A390" s="14"/>
      <c r="B390" s="255"/>
      <c r="C390" s="256"/>
      <c r="D390" s="240" t="s">
        <v>163</v>
      </c>
      <c r="E390" s="257" t="s">
        <v>1</v>
      </c>
      <c r="F390" s="258" t="s">
        <v>1547</v>
      </c>
      <c r="G390" s="256"/>
      <c r="H390" s="259">
        <v>511.18000000000001</v>
      </c>
      <c r="I390" s="260"/>
      <c r="J390" s="256"/>
      <c r="K390" s="256"/>
      <c r="L390" s="261"/>
      <c r="M390" s="262"/>
      <c r="N390" s="263"/>
      <c r="O390" s="263"/>
      <c r="P390" s="263"/>
      <c r="Q390" s="263"/>
      <c r="R390" s="263"/>
      <c r="S390" s="263"/>
      <c r="T390" s="26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5" t="s">
        <v>163</v>
      </c>
      <c r="AU390" s="265" t="s">
        <v>87</v>
      </c>
      <c r="AV390" s="14" t="s">
        <v>87</v>
      </c>
      <c r="AW390" s="14" t="s">
        <v>33</v>
      </c>
      <c r="AX390" s="14" t="s">
        <v>77</v>
      </c>
      <c r="AY390" s="265" t="s">
        <v>149</v>
      </c>
    </row>
    <row r="391" s="14" customFormat="1">
      <c r="A391" s="14"/>
      <c r="B391" s="255"/>
      <c r="C391" s="256"/>
      <c r="D391" s="240" t="s">
        <v>163</v>
      </c>
      <c r="E391" s="257" t="s">
        <v>1</v>
      </c>
      <c r="F391" s="258" t="s">
        <v>1542</v>
      </c>
      <c r="G391" s="256"/>
      <c r="H391" s="259">
        <v>10.82</v>
      </c>
      <c r="I391" s="260"/>
      <c r="J391" s="256"/>
      <c r="K391" s="256"/>
      <c r="L391" s="261"/>
      <c r="M391" s="262"/>
      <c r="N391" s="263"/>
      <c r="O391" s="263"/>
      <c r="P391" s="263"/>
      <c r="Q391" s="263"/>
      <c r="R391" s="263"/>
      <c r="S391" s="263"/>
      <c r="T391" s="26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5" t="s">
        <v>163</v>
      </c>
      <c r="AU391" s="265" t="s">
        <v>87</v>
      </c>
      <c r="AV391" s="14" t="s">
        <v>87</v>
      </c>
      <c r="AW391" s="14" t="s">
        <v>33</v>
      </c>
      <c r="AX391" s="14" t="s">
        <v>77</v>
      </c>
      <c r="AY391" s="265" t="s">
        <v>149</v>
      </c>
    </row>
    <row r="392" s="15" customFormat="1">
      <c r="A392" s="15"/>
      <c r="B392" s="269"/>
      <c r="C392" s="270"/>
      <c r="D392" s="240" t="s">
        <v>163</v>
      </c>
      <c r="E392" s="271" t="s">
        <v>1</v>
      </c>
      <c r="F392" s="272" t="s">
        <v>319</v>
      </c>
      <c r="G392" s="270"/>
      <c r="H392" s="273">
        <v>522</v>
      </c>
      <c r="I392" s="274"/>
      <c r="J392" s="270"/>
      <c r="K392" s="270"/>
      <c r="L392" s="275"/>
      <c r="M392" s="276"/>
      <c r="N392" s="277"/>
      <c r="O392" s="277"/>
      <c r="P392" s="277"/>
      <c r="Q392" s="277"/>
      <c r="R392" s="277"/>
      <c r="S392" s="277"/>
      <c r="T392" s="278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9" t="s">
        <v>163</v>
      </c>
      <c r="AU392" s="279" t="s">
        <v>87</v>
      </c>
      <c r="AV392" s="15" t="s">
        <v>148</v>
      </c>
      <c r="AW392" s="15" t="s">
        <v>33</v>
      </c>
      <c r="AX392" s="15" t="s">
        <v>85</v>
      </c>
      <c r="AY392" s="279" t="s">
        <v>149</v>
      </c>
    </row>
    <row r="393" s="2" customFormat="1" ht="16.5" customHeight="1">
      <c r="A393" s="39"/>
      <c r="B393" s="40"/>
      <c r="C393" s="227" t="s">
        <v>726</v>
      </c>
      <c r="D393" s="227" t="s">
        <v>155</v>
      </c>
      <c r="E393" s="228" t="s">
        <v>1596</v>
      </c>
      <c r="F393" s="229" t="s">
        <v>1597</v>
      </c>
      <c r="G393" s="230" t="s">
        <v>284</v>
      </c>
      <c r="H393" s="231">
        <v>80</v>
      </c>
      <c r="I393" s="232"/>
      <c r="J393" s="233">
        <f>ROUND(I393*H393,2)</f>
        <v>0</v>
      </c>
      <c r="K393" s="229" t="s">
        <v>159</v>
      </c>
      <c r="L393" s="45"/>
      <c r="M393" s="234" t="s">
        <v>1</v>
      </c>
      <c r="N393" s="235" t="s">
        <v>42</v>
      </c>
      <c r="O393" s="92"/>
      <c r="P393" s="236">
        <f>O393*H393</f>
        <v>0</v>
      </c>
      <c r="Q393" s="236">
        <v>9.0000000000000006E-05</v>
      </c>
      <c r="R393" s="236">
        <f>Q393*H393</f>
        <v>0.0072000000000000007</v>
      </c>
      <c r="S393" s="236">
        <v>0</v>
      </c>
      <c r="T393" s="237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8" t="s">
        <v>148</v>
      </c>
      <c r="AT393" s="238" t="s">
        <v>155</v>
      </c>
      <c r="AU393" s="238" t="s">
        <v>87</v>
      </c>
      <c r="AY393" s="18" t="s">
        <v>149</v>
      </c>
      <c r="BE393" s="239">
        <f>IF(N393="základní",J393,0)</f>
        <v>0</v>
      </c>
      <c r="BF393" s="239">
        <f>IF(N393="snížená",J393,0)</f>
        <v>0</v>
      </c>
      <c r="BG393" s="239">
        <f>IF(N393="zákl. přenesená",J393,0)</f>
        <v>0</v>
      </c>
      <c r="BH393" s="239">
        <f>IF(N393="sníž. přenesená",J393,0)</f>
        <v>0</v>
      </c>
      <c r="BI393" s="239">
        <f>IF(N393="nulová",J393,0)</f>
        <v>0</v>
      </c>
      <c r="BJ393" s="18" t="s">
        <v>85</v>
      </c>
      <c r="BK393" s="239">
        <f>ROUND(I393*H393,2)</f>
        <v>0</v>
      </c>
      <c r="BL393" s="18" t="s">
        <v>148</v>
      </c>
      <c r="BM393" s="238" t="s">
        <v>1598</v>
      </c>
    </row>
    <row r="394" s="2" customFormat="1">
      <c r="A394" s="39"/>
      <c r="B394" s="40"/>
      <c r="C394" s="41"/>
      <c r="D394" s="240" t="s">
        <v>162</v>
      </c>
      <c r="E394" s="41"/>
      <c r="F394" s="241" t="s">
        <v>1599</v>
      </c>
      <c r="G394" s="41"/>
      <c r="H394" s="41"/>
      <c r="I394" s="242"/>
      <c r="J394" s="41"/>
      <c r="K394" s="41"/>
      <c r="L394" s="45"/>
      <c r="M394" s="243"/>
      <c r="N394" s="244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162</v>
      </c>
      <c r="AU394" s="18" t="s">
        <v>87</v>
      </c>
    </row>
    <row r="395" s="13" customFormat="1">
      <c r="A395" s="13"/>
      <c r="B395" s="245"/>
      <c r="C395" s="246"/>
      <c r="D395" s="240" t="s">
        <v>163</v>
      </c>
      <c r="E395" s="247" t="s">
        <v>1</v>
      </c>
      <c r="F395" s="248" t="s">
        <v>1600</v>
      </c>
      <c r="G395" s="246"/>
      <c r="H395" s="247" t="s">
        <v>1</v>
      </c>
      <c r="I395" s="249"/>
      <c r="J395" s="246"/>
      <c r="K395" s="246"/>
      <c r="L395" s="250"/>
      <c r="M395" s="251"/>
      <c r="N395" s="252"/>
      <c r="O395" s="252"/>
      <c r="P395" s="252"/>
      <c r="Q395" s="252"/>
      <c r="R395" s="252"/>
      <c r="S395" s="252"/>
      <c r="T395" s="25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4" t="s">
        <v>163</v>
      </c>
      <c r="AU395" s="254" t="s">
        <v>87</v>
      </c>
      <c r="AV395" s="13" t="s">
        <v>85</v>
      </c>
      <c r="AW395" s="13" t="s">
        <v>33</v>
      </c>
      <c r="AX395" s="13" t="s">
        <v>77</v>
      </c>
      <c r="AY395" s="254" t="s">
        <v>149</v>
      </c>
    </row>
    <row r="396" s="14" customFormat="1">
      <c r="A396" s="14"/>
      <c r="B396" s="255"/>
      <c r="C396" s="256"/>
      <c r="D396" s="240" t="s">
        <v>163</v>
      </c>
      <c r="E396" s="257" t="s">
        <v>1</v>
      </c>
      <c r="F396" s="258" t="s">
        <v>1601</v>
      </c>
      <c r="G396" s="256"/>
      <c r="H396" s="259">
        <v>80</v>
      </c>
      <c r="I396" s="260"/>
      <c r="J396" s="256"/>
      <c r="K396" s="256"/>
      <c r="L396" s="261"/>
      <c r="M396" s="262"/>
      <c r="N396" s="263"/>
      <c r="O396" s="263"/>
      <c r="P396" s="263"/>
      <c r="Q396" s="263"/>
      <c r="R396" s="263"/>
      <c r="S396" s="263"/>
      <c r="T396" s="26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5" t="s">
        <v>163</v>
      </c>
      <c r="AU396" s="265" t="s">
        <v>87</v>
      </c>
      <c r="AV396" s="14" t="s">
        <v>87</v>
      </c>
      <c r="AW396" s="14" t="s">
        <v>33</v>
      </c>
      <c r="AX396" s="14" t="s">
        <v>85</v>
      </c>
      <c r="AY396" s="265" t="s">
        <v>149</v>
      </c>
    </row>
    <row r="397" s="2" customFormat="1" ht="16.5" customHeight="1">
      <c r="A397" s="39"/>
      <c r="B397" s="40"/>
      <c r="C397" s="227" t="s">
        <v>733</v>
      </c>
      <c r="D397" s="227" t="s">
        <v>155</v>
      </c>
      <c r="E397" s="228" t="s">
        <v>1602</v>
      </c>
      <c r="F397" s="229" t="s">
        <v>1603</v>
      </c>
      <c r="G397" s="230" t="s">
        <v>284</v>
      </c>
      <c r="H397" s="231">
        <v>2</v>
      </c>
      <c r="I397" s="232"/>
      <c r="J397" s="233">
        <f>ROUND(I397*H397,2)</f>
        <v>0</v>
      </c>
      <c r="K397" s="229" t="s">
        <v>159</v>
      </c>
      <c r="L397" s="45"/>
      <c r="M397" s="234" t="s">
        <v>1</v>
      </c>
      <c r="N397" s="235" t="s">
        <v>42</v>
      </c>
      <c r="O397" s="92"/>
      <c r="P397" s="236">
        <f>O397*H397</f>
        <v>0</v>
      </c>
      <c r="Q397" s="236">
        <v>0.00076000000000000004</v>
      </c>
      <c r="R397" s="236">
        <f>Q397*H397</f>
        <v>0.0015200000000000001</v>
      </c>
      <c r="S397" s="236">
        <v>0</v>
      </c>
      <c r="T397" s="237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8" t="s">
        <v>148</v>
      </c>
      <c r="AT397" s="238" t="s">
        <v>155</v>
      </c>
      <c r="AU397" s="238" t="s">
        <v>87</v>
      </c>
      <c r="AY397" s="18" t="s">
        <v>149</v>
      </c>
      <c r="BE397" s="239">
        <f>IF(N397="základní",J397,0)</f>
        <v>0</v>
      </c>
      <c r="BF397" s="239">
        <f>IF(N397="snížená",J397,0)</f>
        <v>0</v>
      </c>
      <c r="BG397" s="239">
        <f>IF(N397="zákl. přenesená",J397,0)</f>
        <v>0</v>
      </c>
      <c r="BH397" s="239">
        <f>IF(N397="sníž. přenesená",J397,0)</f>
        <v>0</v>
      </c>
      <c r="BI397" s="239">
        <f>IF(N397="nulová",J397,0)</f>
        <v>0</v>
      </c>
      <c r="BJ397" s="18" t="s">
        <v>85</v>
      </c>
      <c r="BK397" s="239">
        <f>ROUND(I397*H397,2)</f>
        <v>0</v>
      </c>
      <c r="BL397" s="18" t="s">
        <v>148</v>
      </c>
      <c r="BM397" s="238" t="s">
        <v>1604</v>
      </c>
    </row>
    <row r="398" s="2" customFormat="1">
      <c r="A398" s="39"/>
      <c r="B398" s="40"/>
      <c r="C398" s="41"/>
      <c r="D398" s="240" t="s">
        <v>162</v>
      </c>
      <c r="E398" s="41"/>
      <c r="F398" s="241" t="s">
        <v>1605</v>
      </c>
      <c r="G398" s="41"/>
      <c r="H398" s="41"/>
      <c r="I398" s="242"/>
      <c r="J398" s="41"/>
      <c r="K398" s="41"/>
      <c r="L398" s="45"/>
      <c r="M398" s="243"/>
      <c r="N398" s="244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162</v>
      </c>
      <c r="AU398" s="18" t="s">
        <v>87</v>
      </c>
    </row>
    <row r="399" s="14" customFormat="1">
      <c r="A399" s="14"/>
      <c r="B399" s="255"/>
      <c r="C399" s="256"/>
      <c r="D399" s="240" t="s">
        <v>163</v>
      </c>
      <c r="E399" s="257" t="s">
        <v>1</v>
      </c>
      <c r="F399" s="258" t="s">
        <v>1606</v>
      </c>
      <c r="G399" s="256"/>
      <c r="H399" s="259">
        <v>2</v>
      </c>
      <c r="I399" s="260"/>
      <c r="J399" s="256"/>
      <c r="K399" s="256"/>
      <c r="L399" s="261"/>
      <c r="M399" s="262"/>
      <c r="N399" s="263"/>
      <c r="O399" s="263"/>
      <c r="P399" s="263"/>
      <c r="Q399" s="263"/>
      <c r="R399" s="263"/>
      <c r="S399" s="263"/>
      <c r="T399" s="26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5" t="s">
        <v>163</v>
      </c>
      <c r="AU399" s="265" t="s">
        <v>87</v>
      </c>
      <c r="AV399" s="14" t="s">
        <v>87</v>
      </c>
      <c r="AW399" s="14" t="s">
        <v>33</v>
      </c>
      <c r="AX399" s="14" t="s">
        <v>85</v>
      </c>
      <c r="AY399" s="265" t="s">
        <v>149</v>
      </c>
    </row>
    <row r="400" s="12" customFormat="1" ht="22.8" customHeight="1">
      <c r="A400" s="12"/>
      <c r="B400" s="211"/>
      <c r="C400" s="212"/>
      <c r="D400" s="213" t="s">
        <v>76</v>
      </c>
      <c r="E400" s="225" t="s">
        <v>1148</v>
      </c>
      <c r="F400" s="225" t="s">
        <v>1149</v>
      </c>
      <c r="G400" s="212"/>
      <c r="H400" s="212"/>
      <c r="I400" s="215"/>
      <c r="J400" s="226">
        <f>BK400</f>
        <v>0</v>
      </c>
      <c r="K400" s="212"/>
      <c r="L400" s="217"/>
      <c r="M400" s="218"/>
      <c r="N400" s="219"/>
      <c r="O400" s="219"/>
      <c r="P400" s="220">
        <f>SUM(P401:P412)</f>
        <v>0</v>
      </c>
      <c r="Q400" s="219"/>
      <c r="R400" s="220">
        <f>SUM(R401:R412)</f>
        <v>0</v>
      </c>
      <c r="S400" s="219"/>
      <c r="T400" s="221">
        <f>SUM(T401:T412)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22" t="s">
        <v>85</v>
      </c>
      <c r="AT400" s="223" t="s">
        <v>76</v>
      </c>
      <c r="AU400" s="223" t="s">
        <v>85</v>
      </c>
      <c r="AY400" s="222" t="s">
        <v>149</v>
      </c>
      <c r="BK400" s="224">
        <f>SUM(BK401:BK412)</f>
        <v>0</v>
      </c>
    </row>
    <row r="401" s="2" customFormat="1" ht="16.5" customHeight="1">
      <c r="A401" s="39"/>
      <c r="B401" s="40"/>
      <c r="C401" s="227" t="s">
        <v>740</v>
      </c>
      <c r="D401" s="227" t="s">
        <v>155</v>
      </c>
      <c r="E401" s="228" t="s">
        <v>1193</v>
      </c>
      <c r="F401" s="229" t="s">
        <v>1194</v>
      </c>
      <c r="G401" s="230" t="s">
        <v>534</v>
      </c>
      <c r="H401" s="231">
        <v>0.079000000000000001</v>
      </c>
      <c r="I401" s="232"/>
      <c r="J401" s="233">
        <f>ROUND(I401*H401,2)</f>
        <v>0</v>
      </c>
      <c r="K401" s="229" t="s">
        <v>159</v>
      </c>
      <c r="L401" s="45"/>
      <c r="M401" s="234" t="s">
        <v>1</v>
      </c>
      <c r="N401" s="235" t="s">
        <v>42</v>
      </c>
      <c r="O401" s="92"/>
      <c r="P401" s="236">
        <f>O401*H401</f>
        <v>0</v>
      </c>
      <c r="Q401" s="236">
        <v>0</v>
      </c>
      <c r="R401" s="236">
        <f>Q401*H401</f>
        <v>0</v>
      </c>
      <c r="S401" s="236">
        <v>0</v>
      </c>
      <c r="T401" s="237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8" t="s">
        <v>148</v>
      </c>
      <c r="AT401" s="238" t="s">
        <v>155</v>
      </c>
      <c r="AU401" s="238" t="s">
        <v>87</v>
      </c>
      <c r="AY401" s="18" t="s">
        <v>149</v>
      </c>
      <c r="BE401" s="239">
        <f>IF(N401="základní",J401,0)</f>
        <v>0</v>
      </c>
      <c r="BF401" s="239">
        <f>IF(N401="snížená",J401,0)</f>
        <v>0</v>
      </c>
      <c r="BG401" s="239">
        <f>IF(N401="zákl. přenesená",J401,0)</f>
        <v>0</v>
      </c>
      <c r="BH401" s="239">
        <f>IF(N401="sníž. přenesená",J401,0)</f>
        <v>0</v>
      </c>
      <c r="BI401" s="239">
        <f>IF(N401="nulová",J401,0)</f>
        <v>0</v>
      </c>
      <c r="BJ401" s="18" t="s">
        <v>85</v>
      </c>
      <c r="BK401" s="239">
        <f>ROUND(I401*H401,2)</f>
        <v>0</v>
      </c>
      <c r="BL401" s="18" t="s">
        <v>148</v>
      </c>
      <c r="BM401" s="238" t="s">
        <v>1607</v>
      </c>
    </row>
    <row r="402" s="2" customFormat="1">
      <c r="A402" s="39"/>
      <c r="B402" s="40"/>
      <c r="C402" s="41"/>
      <c r="D402" s="240" t="s">
        <v>162</v>
      </c>
      <c r="E402" s="41"/>
      <c r="F402" s="241" t="s">
        <v>1196</v>
      </c>
      <c r="G402" s="41"/>
      <c r="H402" s="41"/>
      <c r="I402" s="242"/>
      <c r="J402" s="41"/>
      <c r="K402" s="41"/>
      <c r="L402" s="45"/>
      <c r="M402" s="243"/>
      <c r="N402" s="244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162</v>
      </c>
      <c r="AU402" s="18" t="s">
        <v>87</v>
      </c>
    </row>
    <row r="403" s="13" customFormat="1">
      <c r="A403" s="13"/>
      <c r="B403" s="245"/>
      <c r="C403" s="246"/>
      <c r="D403" s="240" t="s">
        <v>163</v>
      </c>
      <c r="E403" s="247" t="s">
        <v>1</v>
      </c>
      <c r="F403" s="248" t="s">
        <v>1608</v>
      </c>
      <c r="G403" s="246"/>
      <c r="H403" s="247" t="s">
        <v>1</v>
      </c>
      <c r="I403" s="249"/>
      <c r="J403" s="246"/>
      <c r="K403" s="246"/>
      <c r="L403" s="250"/>
      <c r="M403" s="251"/>
      <c r="N403" s="252"/>
      <c r="O403" s="252"/>
      <c r="P403" s="252"/>
      <c r="Q403" s="252"/>
      <c r="R403" s="252"/>
      <c r="S403" s="252"/>
      <c r="T403" s="25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4" t="s">
        <v>163</v>
      </c>
      <c r="AU403" s="254" t="s">
        <v>87</v>
      </c>
      <c r="AV403" s="13" t="s">
        <v>85</v>
      </c>
      <c r="AW403" s="13" t="s">
        <v>33</v>
      </c>
      <c r="AX403" s="13" t="s">
        <v>77</v>
      </c>
      <c r="AY403" s="254" t="s">
        <v>149</v>
      </c>
    </row>
    <row r="404" s="14" customFormat="1">
      <c r="A404" s="14"/>
      <c r="B404" s="255"/>
      <c r="C404" s="256"/>
      <c r="D404" s="240" t="s">
        <v>163</v>
      </c>
      <c r="E404" s="257" t="s">
        <v>1</v>
      </c>
      <c r="F404" s="258" t="s">
        <v>1609</v>
      </c>
      <c r="G404" s="256"/>
      <c r="H404" s="259">
        <v>0.010999999999999999</v>
      </c>
      <c r="I404" s="260"/>
      <c r="J404" s="256"/>
      <c r="K404" s="256"/>
      <c r="L404" s="261"/>
      <c r="M404" s="262"/>
      <c r="N404" s="263"/>
      <c r="O404" s="263"/>
      <c r="P404" s="263"/>
      <c r="Q404" s="263"/>
      <c r="R404" s="263"/>
      <c r="S404" s="263"/>
      <c r="T404" s="26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5" t="s">
        <v>163</v>
      </c>
      <c r="AU404" s="265" t="s">
        <v>87</v>
      </c>
      <c r="AV404" s="14" t="s">
        <v>87</v>
      </c>
      <c r="AW404" s="14" t="s">
        <v>33</v>
      </c>
      <c r="AX404" s="14" t="s">
        <v>77</v>
      </c>
      <c r="AY404" s="265" t="s">
        <v>149</v>
      </c>
    </row>
    <row r="405" s="14" customFormat="1">
      <c r="A405" s="14"/>
      <c r="B405" s="255"/>
      <c r="C405" s="256"/>
      <c r="D405" s="240" t="s">
        <v>163</v>
      </c>
      <c r="E405" s="257" t="s">
        <v>1</v>
      </c>
      <c r="F405" s="258" t="s">
        <v>1610</v>
      </c>
      <c r="G405" s="256"/>
      <c r="H405" s="259">
        <v>0.068000000000000005</v>
      </c>
      <c r="I405" s="260"/>
      <c r="J405" s="256"/>
      <c r="K405" s="256"/>
      <c r="L405" s="261"/>
      <c r="M405" s="262"/>
      <c r="N405" s="263"/>
      <c r="O405" s="263"/>
      <c r="P405" s="263"/>
      <c r="Q405" s="263"/>
      <c r="R405" s="263"/>
      <c r="S405" s="263"/>
      <c r="T405" s="26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65" t="s">
        <v>163</v>
      </c>
      <c r="AU405" s="265" t="s">
        <v>87</v>
      </c>
      <c r="AV405" s="14" t="s">
        <v>87</v>
      </c>
      <c r="AW405" s="14" t="s">
        <v>33</v>
      </c>
      <c r="AX405" s="14" t="s">
        <v>77</v>
      </c>
      <c r="AY405" s="265" t="s">
        <v>149</v>
      </c>
    </row>
    <row r="406" s="15" customFormat="1">
      <c r="A406" s="15"/>
      <c r="B406" s="269"/>
      <c r="C406" s="270"/>
      <c r="D406" s="240" t="s">
        <v>163</v>
      </c>
      <c r="E406" s="271" t="s">
        <v>1</v>
      </c>
      <c r="F406" s="272" t="s">
        <v>319</v>
      </c>
      <c r="G406" s="270"/>
      <c r="H406" s="273">
        <v>0.079000000000000001</v>
      </c>
      <c r="I406" s="274"/>
      <c r="J406" s="270"/>
      <c r="K406" s="270"/>
      <c r="L406" s="275"/>
      <c r="M406" s="276"/>
      <c r="N406" s="277"/>
      <c r="O406" s="277"/>
      <c r="P406" s="277"/>
      <c r="Q406" s="277"/>
      <c r="R406" s="277"/>
      <c r="S406" s="277"/>
      <c r="T406" s="278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9" t="s">
        <v>163</v>
      </c>
      <c r="AU406" s="279" t="s">
        <v>87</v>
      </c>
      <c r="AV406" s="15" t="s">
        <v>148</v>
      </c>
      <c r="AW406" s="15" t="s">
        <v>33</v>
      </c>
      <c r="AX406" s="15" t="s">
        <v>85</v>
      </c>
      <c r="AY406" s="279" t="s">
        <v>149</v>
      </c>
    </row>
    <row r="407" s="2" customFormat="1" ht="16.5" customHeight="1">
      <c r="A407" s="39"/>
      <c r="B407" s="40"/>
      <c r="C407" s="227" t="s">
        <v>745</v>
      </c>
      <c r="D407" s="227" t="s">
        <v>155</v>
      </c>
      <c r="E407" s="228" t="s">
        <v>1205</v>
      </c>
      <c r="F407" s="229" t="s">
        <v>1206</v>
      </c>
      <c r="G407" s="230" t="s">
        <v>534</v>
      </c>
      <c r="H407" s="231">
        <v>0.158</v>
      </c>
      <c r="I407" s="232"/>
      <c r="J407" s="233">
        <f>ROUND(I407*H407,2)</f>
        <v>0</v>
      </c>
      <c r="K407" s="229" t="s">
        <v>159</v>
      </c>
      <c r="L407" s="45"/>
      <c r="M407" s="234" t="s">
        <v>1</v>
      </c>
      <c r="N407" s="235" t="s">
        <v>42</v>
      </c>
      <c r="O407" s="92"/>
      <c r="P407" s="236">
        <f>O407*H407</f>
        <v>0</v>
      </c>
      <c r="Q407" s="236">
        <v>0</v>
      </c>
      <c r="R407" s="236">
        <f>Q407*H407</f>
        <v>0</v>
      </c>
      <c r="S407" s="236">
        <v>0</v>
      </c>
      <c r="T407" s="237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8" t="s">
        <v>148</v>
      </c>
      <c r="AT407" s="238" t="s">
        <v>155</v>
      </c>
      <c r="AU407" s="238" t="s">
        <v>87</v>
      </c>
      <c r="AY407" s="18" t="s">
        <v>149</v>
      </c>
      <c r="BE407" s="239">
        <f>IF(N407="základní",J407,0)</f>
        <v>0</v>
      </c>
      <c r="BF407" s="239">
        <f>IF(N407="snížená",J407,0)</f>
        <v>0</v>
      </c>
      <c r="BG407" s="239">
        <f>IF(N407="zákl. přenesená",J407,0)</f>
        <v>0</v>
      </c>
      <c r="BH407" s="239">
        <f>IF(N407="sníž. přenesená",J407,0)</f>
        <v>0</v>
      </c>
      <c r="BI407" s="239">
        <f>IF(N407="nulová",J407,0)</f>
        <v>0</v>
      </c>
      <c r="BJ407" s="18" t="s">
        <v>85</v>
      </c>
      <c r="BK407" s="239">
        <f>ROUND(I407*H407,2)</f>
        <v>0</v>
      </c>
      <c r="BL407" s="18" t="s">
        <v>148</v>
      </c>
      <c r="BM407" s="238" t="s">
        <v>1611</v>
      </c>
    </row>
    <row r="408" s="2" customFormat="1">
      <c r="A408" s="39"/>
      <c r="B408" s="40"/>
      <c r="C408" s="41"/>
      <c r="D408" s="240" t="s">
        <v>162</v>
      </c>
      <c r="E408" s="41"/>
      <c r="F408" s="241" t="s">
        <v>1208</v>
      </c>
      <c r="G408" s="41"/>
      <c r="H408" s="41"/>
      <c r="I408" s="242"/>
      <c r="J408" s="41"/>
      <c r="K408" s="41"/>
      <c r="L408" s="45"/>
      <c r="M408" s="243"/>
      <c r="N408" s="244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162</v>
      </c>
      <c r="AU408" s="18" t="s">
        <v>87</v>
      </c>
    </row>
    <row r="409" s="13" customFormat="1">
      <c r="A409" s="13"/>
      <c r="B409" s="245"/>
      <c r="C409" s="246"/>
      <c r="D409" s="240" t="s">
        <v>163</v>
      </c>
      <c r="E409" s="247" t="s">
        <v>1</v>
      </c>
      <c r="F409" s="248" t="s">
        <v>1612</v>
      </c>
      <c r="G409" s="246"/>
      <c r="H409" s="247" t="s">
        <v>1</v>
      </c>
      <c r="I409" s="249"/>
      <c r="J409" s="246"/>
      <c r="K409" s="246"/>
      <c r="L409" s="250"/>
      <c r="M409" s="251"/>
      <c r="N409" s="252"/>
      <c r="O409" s="252"/>
      <c r="P409" s="252"/>
      <c r="Q409" s="252"/>
      <c r="R409" s="252"/>
      <c r="S409" s="252"/>
      <c r="T409" s="25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4" t="s">
        <v>163</v>
      </c>
      <c r="AU409" s="254" t="s">
        <v>87</v>
      </c>
      <c r="AV409" s="13" t="s">
        <v>85</v>
      </c>
      <c r="AW409" s="13" t="s">
        <v>33</v>
      </c>
      <c r="AX409" s="13" t="s">
        <v>77</v>
      </c>
      <c r="AY409" s="254" t="s">
        <v>149</v>
      </c>
    </row>
    <row r="410" s="14" customFormat="1">
      <c r="A410" s="14"/>
      <c r="B410" s="255"/>
      <c r="C410" s="256"/>
      <c r="D410" s="240" t="s">
        <v>163</v>
      </c>
      <c r="E410" s="257" t="s">
        <v>1</v>
      </c>
      <c r="F410" s="258" t="s">
        <v>1613</v>
      </c>
      <c r="G410" s="256"/>
      <c r="H410" s="259">
        <v>0.021999999999999999</v>
      </c>
      <c r="I410" s="260"/>
      <c r="J410" s="256"/>
      <c r="K410" s="256"/>
      <c r="L410" s="261"/>
      <c r="M410" s="262"/>
      <c r="N410" s="263"/>
      <c r="O410" s="263"/>
      <c r="P410" s="263"/>
      <c r="Q410" s="263"/>
      <c r="R410" s="263"/>
      <c r="S410" s="263"/>
      <c r="T410" s="26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5" t="s">
        <v>163</v>
      </c>
      <c r="AU410" s="265" t="s">
        <v>87</v>
      </c>
      <c r="AV410" s="14" t="s">
        <v>87</v>
      </c>
      <c r="AW410" s="14" t="s">
        <v>33</v>
      </c>
      <c r="AX410" s="14" t="s">
        <v>77</v>
      </c>
      <c r="AY410" s="265" t="s">
        <v>149</v>
      </c>
    </row>
    <row r="411" s="14" customFormat="1">
      <c r="A411" s="14"/>
      <c r="B411" s="255"/>
      <c r="C411" s="256"/>
      <c r="D411" s="240" t="s">
        <v>163</v>
      </c>
      <c r="E411" s="257" t="s">
        <v>1</v>
      </c>
      <c r="F411" s="258" t="s">
        <v>1614</v>
      </c>
      <c r="G411" s="256"/>
      <c r="H411" s="259">
        <v>0.13600000000000001</v>
      </c>
      <c r="I411" s="260"/>
      <c r="J411" s="256"/>
      <c r="K411" s="256"/>
      <c r="L411" s="261"/>
      <c r="M411" s="262"/>
      <c r="N411" s="263"/>
      <c r="O411" s="263"/>
      <c r="P411" s="263"/>
      <c r="Q411" s="263"/>
      <c r="R411" s="263"/>
      <c r="S411" s="263"/>
      <c r="T411" s="26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5" t="s">
        <v>163</v>
      </c>
      <c r="AU411" s="265" t="s">
        <v>87</v>
      </c>
      <c r="AV411" s="14" t="s">
        <v>87</v>
      </c>
      <c r="AW411" s="14" t="s">
        <v>33</v>
      </c>
      <c r="AX411" s="14" t="s">
        <v>77</v>
      </c>
      <c r="AY411" s="265" t="s">
        <v>149</v>
      </c>
    </row>
    <row r="412" s="15" customFormat="1">
      <c r="A412" s="15"/>
      <c r="B412" s="269"/>
      <c r="C412" s="270"/>
      <c r="D412" s="240" t="s">
        <v>163</v>
      </c>
      <c r="E412" s="271" t="s">
        <v>1</v>
      </c>
      <c r="F412" s="272" t="s">
        <v>319</v>
      </c>
      <c r="G412" s="270"/>
      <c r="H412" s="273">
        <v>0.158</v>
      </c>
      <c r="I412" s="274"/>
      <c r="J412" s="270"/>
      <c r="K412" s="270"/>
      <c r="L412" s="275"/>
      <c r="M412" s="276"/>
      <c r="N412" s="277"/>
      <c r="O412" s="277"/>
      <c r="P412" s="277"/>
      <c r="Q412" s="277"/>
      <c r="R412" s="277"/>
      <c r="S412" s="277"/>
      <c r="T412" s="278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9" t="s">
        <v>163</v>
      </c>
      <c r="AU412" s="279" t="s">
        <v>87</v>
      </c>
      <c r="AV412" s="15" t="s">
        <v>148</v>
      </c>
      <c r="AW412" s="15" t="s">
        <v>33</v>
      </c>
      <c r="AX412" s="15" t="s">
        <v>85</v>
      </c>
      <c r="AY412" s="279" t="s">
        <v>149</v>
      </c>
    </row>
    <row r="413" s="12" customFormat="1" ht="22.8" customHeight="1">
      <c r="A413" s="12"/>
      <c r="B413" s="211"/>
      <c r="C413" s="212"/>
      <c r="D413" s="213" t="s">
        <v>76</v>
      </c>
      <c r="E413" s="225" t="s">
        <v>1246</v>
      </c>
      <c r="F413" s="225" t="s">
        <v>1247</v>
      </c>
      <c r="G413" s="212"/>
      <c r="H413" s="212"/>
      <c r="I413" s="215"/>
      <c r="J413" s="226">
        <f>BK413</f>
        <v>0</v>
      </c>
      <c r="K413" s="212"/>
      <c r="L413" s="217"/>
      <c r="M413" s="218"/>
      <c r="N413" s="219"/>
      <c r="O413" s="219"/>
      <c r="P413" s="220">
        <f>SUM(P414:P415)</f>
        <v>0</v>
      </c>
      <c r="Q413" s="219"/>
      <c r="R413" s="220">
        <f>SUM(R414:R415)</f>
        <v>0</v>
      </c>
      <c r="S413" s="219"/>
      <c r="T413" s="221">
        <f>SUM(T414:T415)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22" t="s">
        <v>85</v>
      </c>
      <c r="AT413" s="223" t="s">
        <v>76</v>
      </c>
      <c r="AU413" s="223" t="s">
        <v>85</v>
      </c>
      <c r="AY413" s="222" t="s">
        <v>149</v>
      </c>
      <c r="BK413" s="224">
        <f>SUM(BK414:BK415)</f>
        <v>0</v>
      </c>
    </row>
    <row r="414" s="2" customFormat="1" ht="16.5" customHeight="1">
      <c r="A414" s="39"/>
      <c r="B414" s="40"/>
      <c r="C414" s="227" t="s">
        <v>754</v>
      </c>
      <c r="D414" s="227" t="s">
        <v>155</v>
      </c>
      <c r="E414" s="228" t="s">
        <v>1615</v>
      </c>
      <c r="F414" s="229" t="s">
        <v>1616</v>
      </c>
      <c r="G414" s="230" t="s">
        <v>534</v>
      </c>
      <c r="H414" s="231">
        <v>318.41800000000001</v>
      </c>
      <c r="I414" s="232"/>
      <c r="J414" s="233">
        <f>ROUND(I414*H414,2)</f>
        <v>0</v>
      </c>
      <c r="K414" s="229" t="s">
        <v>159</v>
      </c>
      <c r="L414" s="45"/>
      <c r="M414" s="234" t="s">
        <v>1</v>
      </c>
      <c r="N414" s="235" t="s">
        <v>42</v>
      </c>
      <c r="O414" s="92"/>
      <c r="P414" s="236">
        <f>O414*H414</f>
        <v>0</v>
      </c>
      <c r="Q414" s="236">
        <v>0</v>
      </c>
      <c r="R414" s="236">
        <f>Q414*H414</f>
        <v>0</v>
      </c>
      <c r="S414" s="236">
        <v>0</v>
      </c>
      <c r="T414" s="237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8" t="s">
        <v>148</v>
      </c>
      <c r="AT414" s="238" t="s">
        <v>155</v>
      </c>
      <c r="AU414" s="238" t="s">
        <v>87</v>
      </c>
      <c r="AY414" s="18" t="s">
        <v>149</v>
      </c>
      <c r="BE414" s="239">
        <f>IF(N414="základní",J414,0)</f>
        <v>0</v>
      </c>
      <c r="BF414" s="239">
        <f>IF(N414="snížená",J414,0)</f>
        <v>0</v>
      </c>
      <c r="BG414" s="239">
        <f>IF(N414="zákl. přenesená",J414,0)</f>
        <v>0</v>
      </c>
      <c r="BH414" s="239">
        <f>IF(N414="sníž. přenesená",J414,0)</f>
        <v>0</v>
      </c>
      <c r="BI414" s="239">
        <f>IF(N414="nulová",J414,0)</f>
        <v>0</v>
      </c>
      <c r="BJ414" s="18" t="s">
        <v>85</v>
      </c>
      <c r="BK414" s="239">
        <f>ROUND(I414*H414,2)</f>
        <v>0</v>
      </c>
      <c r="BL414" s="18" t="s">
        <v>148</v>
      </c>
      <c r="BM414" s="238" t="s">
        <v>1617</v>
      </c>
    </row>
    <row r="415" s="2" customFormat="1">
      <c r="A415" s="39"/>
      <c r="B415" s="40"/>
      <c r="C415" s="41"/>
      <c r="D415" s="240" t="s">
        <v>162</v>
      </c>
      <c r="E415" s="41"/>
      <c r="F415" s="241" t="s">
        <v>1618</v>
      </c>
      <c r="G415" s="41"/>
      <c r="H415" s="41"/>
      <c r="I415" s="242"/>
      <c r="J415" s="41"/>
      <c r="K415" s="41"/>
      <c r="L415" s="45"/>
      <c r="M415" s="304"/>
      <c r="N415" s="305"/>
      <c r="O415" s="306"/>
      <c r="P415" s="306"/>
      <c r="Q415" s="306"/>
      <c r="R415" s="306"/>
      <c r="S415" s="306"/>
      <c r="T415" s="307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162</v>
      </c>
      <c r="AU415" s="18" t="s">
        <v>87</v>
      </c>
    </row>
    <row r="416" s="2" customFormat="1" ht="6.96" customHeight="1">
      <c r="A416" s="39"/>
      <c r="B416" s="67"/>
      <c r="C416" s="68"/>
      <c r="D416" s="68"/>
      <c r="E416" s="68"/>
      <c r="F416" s="68"/>
      <c r="G416" s="68"/>
      <c r="H416" s="68"/>
      <c r="I416" s="68"/>
      <c r="J416" s="68"/>
      <c r="K416" s="68"/>
      <c r="L416" s="45"/>
      <c r="M416" s="39"/>
      <c r="O416" s="39"/>
      <c r="P416" s="39"/>
      <c r="Q416" s="39"/>
      <c r="R416" s="39"/>
      <c r="S416" s="39"/>
      <c r="T416" s="39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</row>
  </sheetData>
  <sheetProtection sheet="1" autoFilter="0" formatColumns="0" formatRows="0" objects="1" scenarios="1" spinCount="100000" saltValue="8+4eYT1zRoaB/AuwCQULJqNE9o1Ongcz9Jzowa3JihShSPnwUKmbrqWmRJ4ygrJBG0cGBsymzWYhKasIqscqAw==" hashValue="boeHbd6MvAdXUNVCTAdm//zkGoa6PNO2bKAX/kzKqBeWim6HdRz0N4gB3xDpzgPGLTQv4XeTEszoacoM95588A==" algorithmName="SHA-512" password="CC35"/>
  <autoFilter ref="C121:K41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MK ul. Sídliště v úseku od silnice III/15512 po REPROGEN v Třeboni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1619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17. 7. 2025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ROUND((SUM(BE123:BE340)),  2)</f>
        <v>0</v>
      </c>
      <c r="G33" s="39"/>
      <c r="H33" s="39"/>
      <c r="I33" s="165">
        <v>0.20999999999999999</v>
      </c>
      <c r="J33" s="164">
        <f>ROUND(((SUM(BE123:BE340))*I33),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ROUND((SUM(BF123:BF340)),  2)</f>
        <v>0</v>
      </c>
      <c r="G34" s="39"/>
      <c r="H34" s="39"/>
      <c r="I34" s="165">
        <v>0.14999999999999999</v>
      </c>
      <c r="J34" s="164">
        <f>ROUND(((SUM(BF123:BF340))*I34),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ROUND((SUM(BG123:BG340)),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ROUND((SUM(BH123:BH340)),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ROUND((SUM(BI123:BI340)),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MK ul. Sídliště v úseku od silnice III/15512 po REPROGEN v Třeboni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302 - Splašková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17. 7. 2025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122</v>
      </c>
      <c r="D94" s="186"/>
      <c r="E94" s="186"/>
      <c r="F94" s="186"/>
      <c r="G94" s="186"/>
      <c r="H94" s="186"/>
      <c r="I94" s="186"/>
      <c r="J94" s="187" t="s">
        <v>123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124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125</v>
      </c>
    </row>
    <row r="97" s="9" customFormat="1" ht="24.96" customHeight="1">
      <c r="A97" s="9"/>
      <c r="B97" s="189"/>
      <c r="C97" s="190"/>
      <c r="D97" s="191" t="s">
        <v>260</v>
      </c>
      <c r="E97" s="192"/>
      <c r="F97" s="192"/>
      <c r="G97" s="192"/>
      <c r="H97" s="192"/>
      <c r="I97" s="192"/>
      <c r="J97" s="193">
        <f>J124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261</v>
      </c>
      <c r="E98" s="197"/>
      <c r="F98" s="197"/>
      <c r="G98" s="197"/>
      <c r="H98" s="197"/>
      <c r="I98" s="197"/>
      <c r="J98" s="198">
        <f>J125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263</v>
      </c>
      <c r="E99" s="197"/>
      <c r="F99" s="197"/>
      <c r="G99" s="197"/>
      <c r="H99" s="197"/>
      <c r="I99" s="197"/>
      <c r="J99" s="198">
        <f>J187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264</v>
      </c>
      <c r="E100" s="197"/>
      <c r="F100" s="197"/>
      <c r="G100" s="197"/>
      <c r="H100" s="197"/>
      <c r="I100" s="197"/>
      <c r="J100" s="198">
        <f>J191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267</v>
      </c>
      <c r="E101" s="197"/>
      <c r="F101" s="197"/>
      <c r="G101" s="197"/>
      <c r="H101" s="197"/>
      <c r="I101" s="197"/>
      <c r="J101" s="198">
        <f>J220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269</v>
      </c>
      <c r="E102" s="197"/>
      <c r="F102" s="197"/>
      <c r="G102" s="197"/>
      <c r="H102" s="197"/>
      <c r="I102" s="197"/>
      <c r="J102" s="198">
        <f>J314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270</v>
      </c>
      <c r="E103" s="197"/>
      <c r="F103" s="197"/>
      <c r="G103" s="197"/>
      <c r="H103" s="197"/>
      <c r="I103" s="197"/>
      <c r="J103" s="198">
        <f>J338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Stavební úpravy MK ul. Sídliště v úseku od silnice III/15512 po REPROGEN v Třeboni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119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302 - Splašková kanalizace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Třeboň</v>
      </c>
      <c r="G117" s="41"/>
      <c r="H117" s="41"/>
      <c r="I117" s="33" t="s">
        <v>22</v>
      </c>
      <c r="J117" s="80" t="str">
        <f>IF(J12="","",J12)</f>
        <v>17. 7. 2025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Město Třeboň</v>
      </c>
      <c r="G119" s="41"/>
      <c r="H119" s="41"/>
      <c r="I119" s="33" t="s">
        <v>30</v>
      </c>
      <c r="J119" s="37" t="str">
        <f>E21</f>
        <v>WAY project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34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200"/>
      <c r="B122" s="201"/>
      <c r="C122" s="202" t="s">
        <v>134</v>
      </c>
      <c r="D122" s="203" t="s">
        <v>62</v>
      </c>
      <c r="E122" s="203" t="s">
        <v>58</v>
      </c>
      <c r="F122" s="203" t="s">
        <v>59</v>
      </c>
      <c r="G122" s="203" t="s">
        <v>135</v>
      </c>
      <c r="H122" s="203" t="s">
        <v>136</v>
      </c>
      <c r="I122" s="203" t="s">
        <v>137</v>
      </c>
      <c r="J122" s="203" t="s">
        <v>123</v>
      </c>
      <c r="K122" s="204" t="s">
        <v>138</v>
      </c>
      <c r="L122" s="205"/>
      <c r="M122" s="101" t="s">
        <v>1</v>
      </c>
      <c r="N122" s="102" t="s">
        <v>41</v>
      </c>
      <c r="O122" s="102" t="s">
        <v>139</v>
      </c>
      <c r="P122" s="102" t="s">
        <v>140</v>
      </c>
      <c r="Q122" s="102" t="s">
        <v>141</v>
      </c>
      <c r="R122" s="102" t="s">
        <v>142</v>
      </c>
      <c r="S122" s="102" t="s">
        <v>143</v>
      </c>
      <c r="T122" s="103" t="s">
        <v>144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9"/>
      <c r="B123" s="40"/>
      <c r="C123" s="108" t="s">
        <v>145</v>
      </c>
      <c r="D123" s="41"/>
      <c r="E123" s="41"/>
      <c r="F123" s="41"/>
      <c r="G123" s="41"/>
      <c r="H123" s="41"/>
      <c r="I123" s="41"/>
      <c r="J123" s="206">
        <f>BK123</f>
        <v>0</v>
      </c>
      <c r="K123" s="41"/>
      <c r="L123" s="45"/>
      <c r="M123" s="104"/>
      <c r="N123" s="207"/>
      <c r="O123" s="105"/>
      <c r="P123" s="208">
        <f>P124</f>
        <v>0</v>
      </c>
      <c r="Q123" s="105"/>
      <c r="R123" s="208">
        <f>R124</f>
        <v>440.70207091999998</v>
      </c>
      <c r="S123" s="105"/>
      <c r="T123" s="209">
        <f>T124</f>
        <v>2.1599999999999997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76</v>
      </c>
      <c r="AU123" s="18" t="s">
        <v>125</v>
      </c>
      <c r="BK123" s="210">
        <f>BK124</f>
        <v>0</v>
      </c>
    </row>
    <row r="124" s="12" customFormat="1" ht="25.92" customHeight="1">
      <c r="A124" s="12"/>
      <c r="B124" s="211"/>
      <c r="C124" s="212"/>
      <c r="D124" s="213" t="s">
        <v>76</v>
      </c>
      <c r="E124" s="214" t="s">
        <v>273</v>
      </c>
      <c r="F124" s="214" t="s">
        <v>274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f>P125+P187+P191+P220+P314+P338</f>
        <v>0</v>
      </c>
      <c r="Q124" s="219"/>
      <c r="R124" s="220">
        <f>R125+R187+R191+R220+R314+R338</f>
        <v>440.70207091999998</v>
      </c>
      <c r="S124" s="219"/>
      <c r="T124" s="221">
        <f>T125+T187+T191+T220+T314+T338</f>
        <v>2.1599999999999997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85</v>
      </c>
      <c r="AT124" s="223" t="s">
        <v>76</v>
      </c>
      <c r="AU124" s="223" t="s">
        <v>77</v>
      </c>
      <c r="AY124" s="222" t="s">
        <v>149</v>
      </c>
      <c r="BK124" s="224">
        <f>BK125+BK187+BK191+BK220+BK314+BK338</f>
        <v>0</v>
      </c>
    </row>
    <row r="125" s="12" customFormat="1" ht="22.8" customHeight="1">
      <c r="A125" s="12"/>
      <c r="B125" s="211"/>
      <c r="C125" s="212"/>
      <c r="D125" s="213" t="s">
        <v>76</v>
      </c>
      <c r="E125" s="225" t="s">
        <v>85</v>
      </c>
      <c r="F125" s="225" t="s">
        <v>275</v>
      </c>
      <c r="G125" s="212"/>
      <c r="H125" s="212"/>
      <c r="I125" s="215"/>
      <c r="J125" s="226">
        <f>BK125</f>
        <v>0</v>
      </c>
      <c r="K125" s="212"/>
      <c r="L125" s="217"/>
      <c r="M125" s="218"/>
      <c r="N125" s="219"/>
      <c r="O125" s="219"/>
      <c r="P125" s="220">
        <f>SUM(P126:P186)</f>
        <v>0</v>
      </c>
      <c r="Q125" s="219"/>
      <c r="R125" s="220">
        <f>SUM(R126:R186)</f>
        <v>380.20865249999997</v>
      </c>
      <c r="S125" s="219"/>
      <c r="T125" s="221">
        <f>SUM(T126:T186)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85</v>
      </c>
      <c r="AT125" s="223" t="s">
        <v>76</v>
      </c>
      <c r="AU125" s="223" t="s">
        <v>85</v>
      </c>
      <c r="AY125" s="222" t="s">
        <v>149</v>
      </c>
      <c r="BK125" s="224">
        <f>SUM(BK126:BK186)</f>
        <v>0</v>
      </c>
    </row>
    <row r="126" s="2" customFormat="1" ht="16.5" customHeight="1">
      <c r="A126" s="39"/>
      <c r="B126" s="40"/>
      <c r="C126" s="227" t="s">
        <v>85</v>
      </c>
      <c r="D126" s="227" t="s">
        <v>155</v>
      </c>
      <c r="E126" s="228" t="s">
        <v>1281</v>
      </c>
      <c r="F126" s="229" t="s">
        <v>1282</v>
      </c>
      <c r="G126" s="230" t="s">
        <v>1283</v>
      </c>
      <c r="H126" s="231">
        <v>200</v>
      </c>
      <c r="I126" s="232"/>
      <c r="J126" s="233">
        <f>ROUND(I126*H126,2)</f>
        <v>0</v>
      </c>
      <c r="K126" s="229" t="s">
        <v>159</v>
      </c>
      <c r="L126" s="45"/>
      <c r="M126" s="234" t="s">
        <v>1</v>
      </c>
      <c r="N126" s="235" t="s">
        <v>42</v>
      </c>
      <c r="O126" s="92"/>
      <c r="P126" s="236">
        <f>O126*H126</f>
        <v>0</v>
      </c>
      <c r="Q126" s="236">
        <v>4.0000000000000003E-05</v>
      </c>
      <c r="R126" s="236">
        <f>Q126*H126</f>
        <v>0.0080000000000000002</v>
      </c>
      <c r="S126" s="236">
        <v>0</v>
      </c>
      <c r="T126" s="23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8" t="s">
        <v>148</v>
      </c>
      <c r="AT126" s="238" t="s">
        <v>155</v>
      </c>
      <c r="AU126" s="238" t="s">
        <v>87</v>
      </c>
      <c r="AY126" s="18" t="s">
        <v>149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8" t="s">
        <v>85</v>
      </c>
      <c r="BK126" s="239">
        <f>ROUND(I126*H126,2)</f>
        <v>0</v>
      </c>
      <c r="BL126" s="18" t="s">
        <v>148</v>
      </c>
      <c r="BM126" s="238" t="s">
        <v>1620</v>
      </c>
    </row>
    <row r="127" s="2" customFormat="1">
      <c r="A127" s="39"/>
      <c r="B127" s="40"/>
      <c r="C127" s="41"/>
      <c r="D127" s="240" t="s">
        <v>162</v>
      </c>
      <c r="E127" s="41"/>
      <c r="F127" s="241" t="s">
        <v>1285</v>
      </c>
      <c r="G127" s="41"/>
      <c r="H127" s="41"/>
      <c r="I127" s="242"/>
      <c r="J127" s="41"/>
      <c r="K127" s="41"/>
      <c r="L127" s="45"/>
      <c r="M127" s="243"/>
      <c r="N127" s="244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162</v>
      </c>
      <c r="AU127" s="18" t="s">
        <v>87</v>
      </c>
    </row>
    <row r="128" s="13" customFormat="1">
      <c r="A128" s="13"/>
      <c r="B128" s="245"/>
      <c r="C128" s="246"/>
      <c r="D128" s="240" t="s">
        <v>163</v>
      </c>
      <c r="E128" s="247" t="s">
        <v>1</v>
      </c>
      <c r="F128" s="248" t="s">
        <v>1621</v>
      </c>
      <c r="G128" s="246"/>
      <c r="H128" s="247" t="s">
        <v>1</v>
      </c>
      <c r="I128" s="249"/>
      <c r="J128" s="246"/>
      <c r="K128" s="246"/>
      <c r="L128" s="250"/>
      <c r="M128" s="251"/>
      <c r="N128" s="252"/>
      <c r="O128" s="252"/>
      <c r="P128" s="252"/>
      <c r="Q128" s="252"/>
      <c r="R128" s="252"/>
      <c r="S128" s="252"/>
      <c r="T128" s="25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4" t="s">
        <v>163</v>
      </c>
      <c r="AU128" s="254" t="s">
        <v>87</v>
      </c>
      <c r="AV128" s="13" t="s">
        <v>85</v>
      </c>
      <c r="AW128" s="13" t="s">
        <v>33</v>
      </c>
      <c r="AX128" s="13" t="s">
        <v>77</v>
      </c>
      <c r="AY128" s="254" t="s">
        <v>149</v>
      </c>
    </row>
    <row r="129" s="14" customFormat="1">
      <c r="A129" s="14"/>
      <c r="B129" s="255"/>
      <c r="C129" s="256"/>
      <c r="D129" s="240" t="s">
        <v>163</v>
      </c>
      <c r="E129" s="257" t="s">
        <v>1</v>
      </c>
      <c r="F129" s="258" t="s">
        <v>1622</v>
      </c>
      <c r="G129" s="256"/>
      <c r="H129" s="259">
        <v>200</v>
      </c>
      <c r="I129" s="260"/>
      <c r="J129" s="256"/>
      <c r="K129" s="256"/>
      <c r="L129" s="261"/>
      <c r="M129" s="262"/>
      <c r="N129" s="263"/>
      <c r="O129" s="263"/>
      <c r="P129" s="263"/>
      <c r="Q129" s="263"/>
      <c r="R129" s="263"/>
      <c r="S129" s="263"/>
      <c r="T129" s="26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5" t="s">
        <v>163</v>
      </c>
      <c r="AU129" s="265" t="s">
        <v>87</v>
      </c>
      <c r="AV129" s="14" t="s">
        <v>87</v>
      </c>
      <c r="AW129" s="14" t="s">
        <v>33</v>
      </c>
      <c r="AX129" s="14" t="s">
        <v>85</v>
      </c>
      <c r="AY129" s="265" t="s">
        <v>149</v>
      </c>
    </row>
    <row r="130" s="2" customFormat="1" ht="21.75" customHeight="1">
      <c r="A130" s="39"/>
      <c r="B130" s="40"/>
      <c r="C130" s="227" t="s">
        <v>87</v>
      </c>
      <c r="D130" s="227" t="s">
        <v>155</v>
      </c>
      <c r="E130" s="228" t="s">
        <v>1288</v>
      </c>
      <c r="F130" s="229" t="s">
        <v>1289</v>
      </c>
      <c r="G130" s="230" t="s">
        <v>425</v>
      </c>
      <c r="H130" s="231">
        <v>919.42999999999995</v>
      </c>
      <c r="I130" s="232"/>
      <c r="J130" s="233">
        <f>ROUND(I130*H130,2)</f>
        <v>0</v>
      </c>
      <c r="K130" s="229" t="s">
        <v>159</v>
      </c>
      <c r="L130" s="45"/>
      <c r="M130" s="234" t="s">
        <v>1</v>
      </c>
      <c r="N130" s="235" t="s">
        <v>42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148</v>
      </c>
      <c r="AT130" s="238" t="s">
        <v>155</v>
      </c>
      <c r="AU130" s="238" t="s">
        <v>87</v>
      </c>
      <c r="AY130" s="18" t="s">
        <v>149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85</v>
      </c>
      <c r="BK130" s="239">
        <f>ROUND(I130*H130,2)</f>
        <v>0</v>
      </c>
      <c r="BL130" s="18" t="s">
        <v>148</v>
      </c>
      <c r="BM130" s="238" t="s">
        <v>1623</v>
      </c>
    </row>
    <row r="131" s="2" customFormat="1">
      <c r="A131" s="39"/>
      <c r="B131" s="40"/>
      <c r="C131" s="41"/>
      <c r="D131" s="240" t="s">
        <v>162</v>
      </c>
      <c r="E131" s="41"/>
      <c r="F131" s="241" t="s">
        <v>1291</v>
      </c>
      <c r="G131" s="41"/>
      <c r="H131" s="41"/>
      <c r="I131" s="242"/>
      <c r="J131" s="41"/>
      <c r="K131" s="41"/>
      <c r="L131" s="45"/>
      <c r="M131" s="243"/>
      <c r="N131" s="24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162</v>
      </c>
      <c r="AU131" s="18" t="s">
        <v>87</v>
      </c>
    </row>
    <row r="132" s="14" customFormat="1">
      <c r="A132" s="14"/>
      <c r="B132" s="255"/>
      <c r="C132" s="256"/>
      <c r="D132" s="240" t="s">
        <v>163</v>
      </c>
      <c r="E132" s="257" t="s">
        <v>1</v>
      </c>
      <c r="F132" s="258" t="s">
        <v>1624</v>
      </c>
      <c r="G132" s="256"/>
      <c r="H132" s="259">
        <v>858.83000000000004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5" t="s">
        <v>163</v>
      </c>
      <c r="AU132" s="265" t="s">
        <v>87</v>
      </c>
      <c r="AV132" s="14" t="s">
        <v>87</v>
      </c>
      <c r="AW132" s="14" t="s">
        <v>33</v>
      </c>
      <c r="AX132" s="14" t="s">
        <v>77</v>
      </c>
      <c r="AY132" s="265" t="s">
        <v>149</v>
      </c>
    </row>
    <row r="133" s="14" customFormat="1">
      <c r="A133" s="14"/>
      <c r="B133" s="255"/>
      <c r="C133" s="256"/>
      <c r="D133" s="240" t="s">
        <v>163</v>
      </c>
      <c r="E133" s="257" t="s">
        <v>1</v>
      </c>
      <c r="F133" s="258" t="s">
        <v>1625</v>
      </c>
      <c r="G133" s="256"/>
      <c r="H133" s="259">
        <v>60.600000000000001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5" t="s">
        <v>163</v>
      </c>
      <c r="AU133" s="265" t="s">
        <v>87</v>
      </c>
      <c r="AV133" s="14" t="s">
        <v>87</v>
      </c>
      <c r="AW133" s="14" t="s">
        <v>33</v>
      </c>
      <c r="AX133" s="14" t="s">
        <v>77</v>
      </c>
      <c r="AY133" s="265" t="s">
        <v>149</v>
      </c>
    </row>
    <row r="134" s="15" customFormat="1">
      <c r="A134" s="15"/>
      <c r="B134" s="269"/>
      <c r="C134" s="270"/>
      <c r="D134" s="240" t="s">
        <v>163</v>
      </c>
      <c r="E134" s="271" t="s">
        <v>1</v>
      </c>
      <c r="F134" s="272" t="s">
        <v>319</v>
      </c>
      <c r="G134" s="270"/>
      <c r="H134" s="273">
        <v>919.42999999999995</v>
      </c>
      <c r="I134" s="274"/>
      <c r="J134" s="270"/>
      <c r="K134" s="270"/>
      <c r="L134" s="275"/>
      <c r="M134" s="276"/>
      <c r="N134" s="277"/>
      <c r="O134" s="277"/>
      <c r="P134" s="277"/>
      <c r="Q134" s="277"/>
      <c r="R134" s="277"/>
      <c r="S134" s="277"/>
      <c r="T134" s="278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9" t="s">
        <v>163</v>
      </c>
      <c r="AU134" s="279" t="s">
        <v>87</v>
      </c>
      <c r="AV134" s="15" t="s">
        <v>148</v>
      </c>
      <c r="AW134" s="15" t="s">
        <v>33</v>
      </c>
      <c r="AX134" s="15" t="s">
        <v>85</v>
      </c>
      <c r="AY134" s="279" t="s">
        <v>149</v>
      </c>
    </row>
    <row r="135" s="13" customFormat="1">
      <c r="A135" s="13"/>
      <c r="B135" s="245"/>
      <c r="C135" s="246"/>
      <c r="D135" s="240" t="s">
        <v>163</v>
      </c>
      <c r="E135" s="247" t="s">
        <v>1</v>
      </c>
      <c r="F135" s="248" t="s">
        <v>1294</v>
      </c>
      <c r="G135" s="246"/>
      <c r="H135" s="247" t="s">
        <v>1</v>
      </c>
      <c r="I135" s="249"/>
      <c r="J135" s="246"/>
      <c r="K135" s="246"/>
      <c r="L135" s="250"/>
      <c r="M135" s="251"/>
      <c r="N135" s="252"/>
      <c r="O135" s="252"/>
      <c r="P135" s="252"/>
      <c r="Q135" s="252"/>
      <c r="R135" s="252"/>
      <c r="S135" s="252"/>
      <c r="T135" s="25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163</v>
      </c>
      <c r="AU135" s="254" t="s">
        <v>87</v>
      </c>
      <c r="AV135" s="13" t="s">
        <v>85</v>
      </c>
      <c r="AW135" s="13" t="s">
        <v>33</v>
      </c>
      <c r="AX135" s="13" t="s">
        <v>77</v>
      </c>
      <c r="AY135" s="254" t="s">
        <v>149</v>
      </c>
    </row>
    <row r="136" s="13" customFormat="1">
      <c r="A136" s="13"/>
      <c r="B136" s="245"/>
      <c r="C136" s="246"/>
      <c r="D136" s="240" t="s">
        <v>163</v>
      </c>
      <c r="E136" s="247" t="s">
        <v>1</v>
      </c>
      <c r="F136" s="248" t="s">
        <v>1295</v>
      </c>
      <c r="G136" s="246"/>
      <c r="H136" s="247" t="s">
        <v>1</v>
      </c>
      <c r="I136" s="249"/>
      <c r="J136" s="246"/>
      <c r="K136" s="246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163</v>
      </c>
      <c r="AU136" s="254" t="s">
        <v>87</v>
      </c>
      <c r="AV136" s="13" t="s">
        <v>85</v>
      </c>
      <c r="AW136" s="13" t="s">
        <v>33</v>
      </c>
      <c r="AX136" s="13" t="s">
        <v>77</v>
      </c>
      <c r="AY136" s="254" t="s">
        <v>149</v>
      </c>
    </row>
    <row r="137" s="2" customFormat="1" ht="16.5" customHeight="1">
      <c r="A137" s="39"/>
      <c r="B137" s="40"/>
      <c r="C137" s="227" t="s">
        <v>171</v>
      </c>
      <c r="D137" s="227" t="s">
        <v>155</v>
      </c>
      <c r="E137" s="228" t="s">
        <v>1299</v>
      </c>
      <c r="F137" s="229" t="s">
        <v>1300</v>
      </c>
      <c r="G137" s="230" t="s">
        <v>425</v>
      </c>
      <c r="H137" s="231">
        <v>45.972000000000001</v>
      </c>
      <c r="I137" s="232"/>
      <c r="J137" s="233">
        <f>ROUND(I137*H137,2)</f>
        <v>0</v>
      </c>
      <c r="K137" s="229" t="s">
        <v>159</v>
      </c>
      <c r="L137" s="45"/>
      <c r="M137" s="234" t="s">
        <v>1</v>
      </c>
      <c r="N137" s="235" t="s">
        <v>42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148</v>
      </c>
      <c r="AT137" s="238" t="s">
        <v>155</v>
      </c>
      <c r="AU137" s="238" t="s">
        <v>87</v>
      </c>
      <c r="AY137" s="18" t="s">
        <v>149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148</v>
      </c>
      <c r="BM137" s="238" t="s">
        <v>1626</v>
      </c>
    </row>
    <row r="138" s="2" customFormat="1">
      <c r="A138" s="39"/>
      <c r="B138" s="40"/>
      <c r="C138" s="41"/>
      <c r="D138" s="240" t="s">
        <v>162</v>
      </c>
      <c r="E138" s="41"/>
      <c r="F138" s="241" t="s">
        <v>1302</v>
      </c>
      <c r="G138" s="41"/>
      <c r="H138" s="41"/>
      <c r="I138" s="242"/>
      <c r="J138" s="41"/>
      <c r="K138" s="41"/>
      <c r="L138" s="45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162</v>
      </c>
      <c r="AU138" s="18" t="s">
        <v>87</v>
      </c>
    </row>
    <row r="139" s="13" customFormat="1">
      <c r="A139" s="13"/>
      <c r="B139" s="245"/>
      <c r="C139" s="246"/>
      <c r="D139" s="240" t="s">
        <v>163</v>
      </c>
      <c r="E139" s="247" t="s">
        <v>1</v>
      </c>
      <c r="F139" s="248" t="s">
        <v>1627</v>
      </c>
      <c r="G139" s="246"/>
      <c r="H139" s="247" t="s">
        <v>1</v>
      </c>
      <c r="I139" s="249"/>
      <c r="J139" s="246"/>
      <c r="K139" s="246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163</v>
      </c>
      <c r="AU139" s="254" t="s">
        <v>87</v>
      </c>
      <c r="AV139" s="13" t="s">
        <v>85</v>
      </c>
      <c r="AW139" s="13" t="s">
        <v>33</v>
      </c>
      <c r="AX139" s="13" t="s">
        <v>77</v>
      </c>
      <c r="AY139" s="254" t="s">
        <v>149</v>
      </c>
    </row>
    <row r="140" s="14" customFormat="1">
      <c r="A140" s="14"/>
      <c r="B140" s="255"/>
      <c r="C140" s="256"/>
      <c r="D140" s="240" t="s">
        <v>163</v>
      </c>
      <c r="E140" s="257" t="s">
        <v>1</v>
      </c>
      <c r="F140" s="258" t="s">
        <v>1628</v>
      </c>
      <c r="G140" s="256"/>
      <c r="H140" s="259">
        <v>45.972000000000001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163</v>
      </c>
      <c r="AU140" s="265" t="s">
        <v>87</v>
      </c>
      <c r="AV140" s="14" t="s">
        <v>87</v>
      </c>
      <c r="AW140" s="14" t="s">
        <v>33</v>
      </c>
      <c r="AX140" s="14" t="s">
        <v>85</v>
      </c>
      <c r="AY140" s="265" t="s">
        <v>149</v>
      </c>
    </row>
    <row r="141" s="2" customFormat="1" ht="16.5" customHeight="1">
      <c r="A141" s="39"/>
      <c r="B141" s="40"/>
      <c r="C141" s="227" t="s">
        <v>148</v>
      </c>
      <c r="D141" s="227" t="s">
        <v>155</v>
      </c>
      <c r="E141" s="228" t="s">
        <v>1318</v>
      </c>
      <c r="F141" s="229" t="s">
        <v>1319</v>
      </c>
      <c r="G141" s="230" t="s">
        <v>278</v>
      </c>
      <c r="H141" s="231">
        <v>1906.6500000000001</v>
      </c>
      <c r="I141" s="232"/>
      <c r="J141" s="233">
        <f>ROUND(I141*H141,2)</f>
        <v>0</v>
      </c>
      <c r="K141" s="229" t="s">
        <v>159</v>
      </c>
      <c r="L141" s="45"/>
      <c r="M141" s="234" t="s">
        <v>1</v>
      </c>
      <c r="N141" s="235" t="s">
        <v>42</v>
      </c>
      <c r="O141" s="92"/>
      <c r="P141" s="236">
        <f>O141*H141</f>
        <v>0</v>
      </c>
      <c r="Q141" s="236">
        <v>0.00084999999999999995</v>
      </c>
      <c r="R141" s="236">
        <f>Q141*H141</f>
        <v>1.6206525000000001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148</v>
      </c>
      <c r="AT141" s="238" t="s">
        <v>155</v>
      </c>
      <c r="AU141" s="238" t="s">
        <v>87</v>
      </c>
      <c r="AY141" s="18" t="s">
        <v>149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148</v>
      </c>
      <c r="BM141" s="238" t="s">
        <v>1629</v>
      </c>
    </row>
    <row r="142" s="2" customFormat="1">
      <c r="A142" s="39"/>
      <c r="B142" s="40"/>
      <c r="C142" s="41"/>
      <c r="D142" s="240" t="s">
        <v>162</v>
      </c>
      <c r="E142" s="41"/>
      <c r="F142" s="241" t="s">
        <v>1321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162</v>
      </c>
      <c r="AU142" s="18" t="s">
        <v>87</v>
      </c>
    </row>
    <row r="143" s="14" customFormat="1">
      <c r="A143" s="14"/>
      <c r="B143" s="255"/>
      <c r="C143" s="256"/>
      <c r="D143" s="240" t="s">
        <v>163</v>
      </c>
      <c r="E143" s="257" t="s">
        <v>1</v>
      </c>
      <c r="F143" s="258" t="s">
        <v>1630</v>
      </c>
      <c r="G143" s="256"/>
      <c r="H143" s="259">
        <v>1906.6500000000001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5" t="s">
        <v>163</v>
      </c>
      <c r="AU143" s="265" t="s">
        <v>87</v>
      </c>
      <c r="AV143" s="14" t="s">
        <v>87</v>
      </c>
      <c r="AW143" s="14" t="s">
        <v>33</v>
      </c>
      <c r="AX143" s="14" t="s">
        <v>85</v>
      </c>
      <c r="AY143" s="265" t="s">
        <v>149</v>
      </c>
    </row>
    <row r="144" s="2" customFormat="1" ht="16.5" customHeight="1">
      <c r="A144" s="39"/>
      <c r="B144" s="40"/>
      <c r="C144" s="227" t="s">
        <v>152</v>
      </c>
      <c r="D144" s="227" t="s">
        <v>155</v>
      </c>
      <c r="E144" s="228" t="s">
        <v>1325</v>
      </c>
      <c r="F144" s="229" t="s">
        <v>1326</v>
      </c>
      <c r="G144" s="230" t="s">
        <v>278</v>
      </c>
      <c r="H144" s="231">
        <v>1906.6500000000001</v>
      </c>
      <c r="I144" s="232"/>
      <c r="J144" s="233">
        <f>ROUND(I144*H144,2)</f>
        <v>0</v>
      </c>
      <c r="K144" s="229" t="s">
        <v>159</v>
      </c>
      <c r="L144" s="45"/>
      <c r="M144" s="234" t="s">
        <v>1</v>
      </c>
      <c r="N144" s="235" t="s">
        <v>42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148</v>
      </c>
      <c r="AT144" s="238" t="s">
        <v>155</v>
      </c>
      <c r="AU144" s="238" t="s">
        <v>87</v>
      </c>
      <c r="AY144" s="18" t="s">
        <v>149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85</v>
      </c>
      <c r="BK144" s="239">
        <f>ROUND(I144*H144,2)</f>
        <v>0</v>
      </c>
      <c r="BL144" s="18" t="s">
        <v>148</v>
      </c>
      <c r="BM144" s="238" t="s">
        <v>1631</v>
      </c>
    </row>
    <row r="145" s="2" customFormat="1">
      <c r="A145" s="39"/>
      <c r="B145" s="40"/>
      <c r="C145" s="41"/>
      <c r="D145" s="240" t="s">
        <v>162</v>
      </c>
      <c r="E145" s="41"/>
      <c r="F145" s="241" t="s">
        <v>1328</v>
      </c>
      <c r="G145" s="41"/>
      <c r="H145" s="41"/>
      <c r="I145" s="242"/>
      <c r="J145" s="41"/>
      <c r="K145" s="41"/>
      <c r="L145" s="45"/>
      <c r="M145" s="243"/>
      <c r="N145" s="24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162</v>
      </c>
      <c r="AU145" s="18" t="s">
        <v>87</v>
      </c>
    </row>
    <row r="146" s="14" customFormat="1">
      <c r="A146" s="14"/>
      <c r="B146" s="255"/>
      <c r="C146" s="256"/>
      <c r="D146" s="240" t="s">
        <v>163</v>
      </c>
      <c r="E146" s="257" t="s">
        <v>1</v>
      </c>
      <c r="F146" s="258" t="s">
        <v>1632</v>
      </c>
      <c r="G146" s="256"/>
      <c r="H146" s="259">
        <v>1906.6500000000001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163</v>
      </c>
      <c r="AU146" s="265" t="s">
        <v>87</v>
      </c>
      <c r="AV146" s="14" t="s">
        <v>87</v>
      </c>
      <c r="AW146" s="14" t="s">
        <v>33</v>
      </c>
      <c r="AX146" s="14" t="s">
        <v>85</v>
      </c>
      <c r="AY146" s="265" t="s">
        <v>149</v>
      </c>
    </row>
    <row r="147" s="2" customFormat="1" ht="21.75" customHeight="1">
      <c r="A147" s="39"/>
      <c r="B147" s="40"/>
      <c r="C147" s="227" t="s">
        <v>188</v>
      </c>
      <c r="D147" s="227" t="s">
        <v>155</v>
      </c>
      <c r="E147" s="228" t="s">
        <v>514</v>
      </c>
      <c r="F147" s="229" t="s">
        <v>515</v>
      </c>
      <c r="G147" s="230" t="s">
        <v>425</v>
      </c>
      <c r="H147" s="231">
        <v>328.60700000000003</v>
      </c>
      <c r="I147" s="232"/>
      <c r="J147" s="233">
        <f>ROUND(I147*H147,2)</f>
        <v>0</v>
      </c>
      <c r="K147" s="229" t="s">
        <v>159</v>
      </c>
      <c r="L147" s="45"/>
      <c r="M147" s="234" t="s">
        <v>1</v>
      </c>
      <c r="N147" s="235" t="s">
        <v>42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148</v>
      </c>
      <c r="AT147" s="238" t="s">
        <v>155</v>
      </c>
      <c r="AU147" s="238" t="s">
        <v>87</v>
      </c>
      <c r="AY147" s="18" t="s">
        <v>149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148</v>
      </c>
      <c r="BM147" s="238" t="s">
        <v>1633</v>
      </c>
    </row>
    <row r="148" s="2" customFormat="1">
      <c r="A148" s="39"/>
      <c r="B148" s="40"/>
      <c r="C148" s="41"/>
      <c r="D148" s="240" t="s">
        <v>162</v>
      </c>
      <c r="E148" s="41"/>
      <c r="F148" s="241" t="s">
        <v>517</v>
      </c>
      <c r="G148" s="41"/>
      <c r="H148" s="41"/>
      <c r="I148" s="242"/>
      <c r="J148" s="41"/>
      <c r="K148" s="41"/>
      <c r="L148" s="45"/>
      <c r="M148" s="243"/>
      <c r="N148" s="244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162</v>
      </c>
      <c r="AU148" s="18" t="s">
        <v>87</v>
      </c>
    </row>
    <row r="149" s="13" customFormat="1">
      <c r="A149" s="13"/>
      <c r="B149" s="245"/>
      <c r="C149" s="246"/>
      <c r="D149" s="240" t="s">
        <v>163</v>
      </c>
      <c r="E149" s="247" t="s">
        <v>1</v>
      </c>
      <c r="F149" s="248" t="s">
        <v>519</v>
      </c>
      <c r="G149" s="246"/>
      <c r="H149" s="247" t="s">
        <v>1</v>
      </c>
      <c r="I149" s="249"/>
      <c r="J149" s="246"/>
      <c r="K149" s="246"/>
      <c r="L149" s="250"/>
      <c r="M149" s="251"/>
      <c r="N149" s="252"/>
      <c r="O149" s="252"/>
      <c r="P149" s="252"/>
      <c r="Q149" s="252"/>
      <c r="R149" s="252"/>
      <c r="S149" s="252"/>
      <c r="T149" s="25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4" t="s">
        <v>163</v>
      </c>
      <c r="AU149" s="254" t="s">
        <v>87</v>
      </c>
      <c r="AV149" s="13" t="s">
        <v>85</v>
      </c>
      <c r="AW149" s="13" t="s">
        <v>33</v>
      </c>
      <c r="AX149" s="13" t="s">
        <v>77</v>
      </c>
      <c r="AY149" s="254" t="s">
        <v>149</v>
      </c>
    </row>
    <row r="150" s="14" customFormat="1">
      <c r="A150" s="14"/>
      <c r="B150" s="255"/>
      <c r="C150" s="256"/>
      <c r="D150" s="240" t="s">
        <v>163</v>
      </c>
      <c r="E150" s="257" t="s">
        <v>1</v>
      </c>
      <c r="F150" s="258" t="s">
        <v>1634</v>
      </c>
      <c r="G150" s="256"/>
      <c r="H150" s="259">
        <v>919.42999999999995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5" t="s">
        <v>163</v>
      </c>
      <c r="AU150" s="265" t="s">
        <v>87</v>
      </c>
      <c r="AV150" s="14" t="s">
        <v>87</v>
      </c>
      <c r="AW150" s="14" t="s">
        <v>33</v>
      </c>
      <c r="AX150" s="14" t="s">
        <v>77</v>
      </c>
      <c r="AY150" s="265" t="s">
        <v>149</v>
      </c>
    </row>
    <row r="151" s="14" customFormat="1">
      <c r="A151" s="14"/>
      <c r="B151" s="255"/>
      <c r="C151" s="256"/>
      <c r="D151" s="240" t="s">
        <v>163</v>
      </c>
      <c r="E151" s="257" t="s">
        <v>1</v>
      </c>
      <c r="F151" s="258" t="s">
        <v>1635</v>
      </c>
      <c r="G151" s="256"/>
      <c r="H151" s="259">
        <v>-590.82299999999998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5" t="s">
        <v>163</v>
      </c>
      <c r="AU151" s="265" t="s">
        <v>87</v>
      </c>
      <c r="AV151" s="14" t="s">
        <v>87</v>
      </c>
      <c r="AW151" s="14" t="s">
        <v>33</v>
      </c>
      <c r="AX151" s="14" t="s">
        <v>77</v>
      </c>
      <c r="AY151" s="265" t="s">
        <v>149</v>
      </c>
    </row>
    <row r="152" s="15" customFormat="1">
      <c r="A152" s="15"/>
      <c r="B152" s="269"/>
      <c r="C152" s="270"/>
      <c r="D152" s="240" t="s">
        <v>163</v>
      </c>
      <c r="E152" s="271" t="s">
        <v>1</v>
      </c>
      <c r="F152" s="272" t="s">
        <v>319</v>
      </c>
      <c r="G152" s="270"/>
      <c r="H152" s="273">
        <v>328.60700000000003</v>
      </c>
      <c r="I152" s="274"/>
      <c r="J152" s="270"/>
      <c r="K152" s="270"/>
      <c r="L152" s="275"/>
      <c r="M152" s="276"/>
      <c r="N152" s="277"/>
      <c r="O152" s="277"/>
      <c r="P152" s="277"/>
      <c r="Q152" s="277"/>
      <c r="R152" s="277"/>
      <c r="S152" s="277"/>
      <c r="T152" s="27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9" t="s">
        <v>163</v>
      </c>
      <c r="AU152" s="279" t="s">
        <v>87</v>
      </c>
      <c r="AV152" s="15" t="s">
        <v>148</v>
      </c>
      <c r="AW152" s="15" t="s">
        <v>33</v>
      </c>
      <c r="AX152" s="15" t="s">
        <v>85</v>
      </c>
      <c r="AY152" s="279" t="s">
        <v>149</v>
      </c>
    </row>
    <row r="153" s="2" customFormat="1" ht="24.15" customHeight="1">
      <c r="A153" s="39"/>
      <c r="B153" s="40"/>
      <c r="C153" s="227" t="s">
        <v>193</v>
      </c>
      <c r="D153" s="227" t="s">
        <v>155</v>
      </c>
      <c r="E153" s="228" t="s">
        <v>526</v>
      </c>
      <c r="F153" s="229" t="s">
        <v>527</v>
      </c>
      <c r="G153" s="230" t="s">
        <v>425</v>
      </c>
      <c r="H153" s="231">
        <v>3286.0700000000002</v>
      </c>
      <c r="I153" s="232"/>
      <c r="J153" s="233">
        <f>ROUND(I153*H153,2)</f>
        <v>0</v>
      </c>
      <c r="K153" s="229" t="s">
        <v>159</v>
      </c>
      <c r="L153" s="45"/>
      <c r="M153" s="234" t="s">
        <v>1</v>
      </c>
      <c r="N153" s="235" t="s">
        <v>42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148</v>
      </c>
      <c r="AT153" s="238" t="s">
        <v>155</v>
      </c>
      <c r="AU153" s="238" t="s">
        <v>87</v>
      </c>
      <c r="AY153" s="18" t="s">
        <v>149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85</v>
      </c>
      <c r="BK153" s="239">
        <f>ROUND(I153*H153,2)</f>
        <v>0</v>
      </c>
      <c r="BL153" s="18" t="s">
        <v>148</v>
      </c>
      <c r="BM153" s="238" t="s">
        <v>1636</v>
      </c>
    </row>
    <row r="154" s="2" customFormat="1">
      <c r="A154" s="39"/>
      <c r="B154" s="40"/>
      <c r="C154" s="41"/>
      <c r="D154" s="240" t="s">
        <v>162</v>
      </c>
      <c r="E154" s="41"/>
      <c r="F154" s="241" t="s">
        <v>529</v>
      </c>
      <c r="G154" s="41"/>
      <c r="H154" s="41"/>
      <c r="I154" s="242"/>
      <c r="J154" s="41"/>
      <c r="K154" s="41"/>
      <c r="L154" s="45"/>
      <c r="M154" s="243"/>
      <c r="N154" s="244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162</v>
      </c>
      <c r="AU154" s="18" t="s">
        <v>87</v>
      </c>
    </row>
    <row r="155" s="13" customFormat="1">
      <c r="A155" s="13"/>
      <c r="B155" s="245"/>
      <c r="C155" s="246"/>
      <c r="D155" s="240" t="s">
        <v>163</v>
      </c>
      <c r="E155" s="247" t="s">
        <v>1</v>
      </c>
      <c r="F155" s="248" t="s">
        <v>519</v>
      </c>
      <c r="G155" s="246"/>
      <c r="H155" s="247" t="s">
        <v>1</v>
      </c>
      <c r="I155" s="249"/>
      <c r="J155" s="246"/>
      <c r="K155" s="246"/>
      <c r="L155" s="250"/>
      <c r="M155" s="251"/>
      <c r="N155" s="252"/>
      <c r="O155" s="252"/>
      <c r="P155" s="252"/>
      <c r="Q155" s="252"/>
      <c r="R155" s="252"/>
      <c r="S155" s="252"/>
      <c r="T155" s="25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4" t="s">
        <v>163</v>
      </c>
      <c r="AU155" s="254" t="s">
        <v>87</v>
      </c>
      <c r="AV155" s="13" t="s">
        <v>85</v>
      </c>
      <c r="AW155" s="13" t="s">
        <v>33</v>
      </c>
      <c r="AX155" s="13" t="s">
        <v>77</v>
      </c>
      <c r="AY155" s="254" t="s">
        <v>149</v>
      </c>
    </row>
    <row r="156" s="14" customFormat="1">
      <c r="A156" s="14"/>
      <c r="B156" s="255"/>
      <c r="C156" s="256"/>
      <c r="D156" s="240" t="s">
        <v>163</v>
      </c>
      <c r="E156" s="257" t="s">
        <v>1</v>
      </c>
      <c r="F156" s="258" t="s">
        <v>1637</v>
      </c>
      <c r="G156" s="256"/>
      <c r="H156" s="259">
        <v>3286.0700000000002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5" t="s">
        <v>163</v>
      </c>
      <c r="AU156" s="265" t="s">
        <v>87</v>
      </c>
      <c r="AV156" s="14" t="s">
        <v>87</v>
      </c>
      <c r="AW156" s="14" t="s">
        <v>33</v>
      </c>
      <c r="AX156" s="14" t="s">
        <v>85</v>
      </c>
      <c r="AY156" s="265" t="s">
        <v>149</v>
      </c>
    </row>
    <row r="157" s="2" customFormat="1" ht="16.5" customHeight="1">
      <c r="A157" s="39"/>
      <c r="B157" s="40"/>
      <c r="C157" s="227" t="s">
        <v>197</v>
      </c>
      <c r="D157" s="227" t="s">
        <v>155</v>
      </c>
      <c r="E157" s="228" t="s">
        <v>532</v>
      </c>
      <c r="F157" s="229" t="s">
        <v>533</v>
      </c>
      <c r="G157" s="230" t="s">
        <v>534</v>
      </c>
      <c r="H157" s="231">
        <v>591.49300000000005</v>
      </c>
      <c r="I157" s="232"/>
      <c r="J157" s="233">
        <f>ROUND(I157*H157,2)</f>
        <v>0</v>
      </c>
      <c r="K157" s="229" t="s">
        <v>159</v>
      </c>
      <c r="L157" s="45"/>
      <c r="M157" s="234" t="s">
        <v>1</v>
      </c>
      <c r="N157" s="235" t="s">
        <v>42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148</v>
      </c>
      <c r="AT157" s="238" t="s">
        <v>155</v>
      </c>
      <c r="AU157" s="238" t="s">
        <v>87</v>
      </c>
      <c r="AY157" s="18" t="s">
        <v>149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85</v>
      </c>
      <c r="BK157" s="239">
        <f>ROUND(I157*H157,2)</f>
        <v>0</v>
      </c>
      <c r="BL157" s="18" t="s">
        <v>148</v>
      </c>
      <c r="BM157" s="238" t="s">
        <v>1638</v>
      </c>
    </row>
    <row r="158" s="2" customFormat="1">
      <c r="A158" s="39"/>
      <c r="B158" s="40"/>
      <c r="C158" s="41"/>
      <c r="D158" s="240" t="s">
        <v>162</v>
      </c>
      <c r="E158" s="41"/>
      <c r="F158" s="241" t="s">
        <v>536</v>
      </c>
      <c r="G158" s="41"/>
      <c r="H158" s="41"/>
      <c r="I158" s="242"/>
      <c r="J158" s="41"/>
      <c r="K158" s="41"/>
      <c r="L158" s="45"/>
      <c r="M158" s="243"/>
      <c r="N158" s="244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162</v>
      </c>
      <c r="AU158" s="18" t="s">
        <v>87</v>
      </c>
    </row>
    <row r="159" s="14" customFormat="1">
      <c r="A159" s="14"/>
      <c r="B159" s="255"/>
      <c r="C159" s="256"/>
      <c r="D159" s="240" t="s">
        <v>163</v>
      </c>
      <c r="E159" s="257" t="s">
        <v>1</v>
      </c>
      <c r="F159" s="258" t="s">
        <v>1639</v>
      </c>
      <c r="G159" s="256"/>
      <c r="H159" s="259">
        <v>591.49300000000005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5" t="s">
        <v>163</v>
      </c>
      <c r="AU159" s="265" t="s">
        <v>87</v>
      </c>
      <c r="AV159" s="14" t="s">
        <v>87</v>
      </c>
      <c r="AW159" s="14" t="s">
        <v>33</v>
      </c>
      <c r="AX159" s="14" t="s">
        <v>85</v>
      </c>
      <c r="AY159" s="265" t="s">
        <v>149</v>
      </c>
    </row>
    <row r="160" s="2" customFormat="1" ht="16.5" customHeight="1">
      <c r="A160" s="39"/>
      <c r="B160" s="40"/>
      <c r="C160" s="227" t="s">
        <v>203</v>
      </c>
      <c r="D160" s="227" t="s">
        <v>155</v>
      </c>
      <c r="E160" s="228" t="s">
        <v>562</v>
      </c>
      <c r="F160" s="229" t="s">
        <v>563</v>
      </c>
      <c r="G160" s="230" t="s">
        <v>425</v>
      </c>
      <c r="H160" s="231">
        <v>590.82299999999998</v>
      </c>
      <c r="I160" s="232"/>
      <c r="J160" s="233">
        <f>ROUND(I160*H160,2)</f>
        <v>0</v>
      </c>
      <c r="K160" s="229" t="s">
        <v>159</v>
      </c>
      <c r="L160" s="45"/>
      <c r="M160" s="234" t="s">
        <v>1</v>
      </c>
      <c r="N160" s="235" t="s">
        <v>42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148</v>
      </c>
      <c r="AT160" s="238" t="s">
        <v>155</v>
      </c>
      <c r="AU160" s="238" t="s">
        <v>87</v>
      </c>
      <c r="AY160" s="18" t="s">
        <v>149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85</v>
      </c>
      <c r="BK160" s="239">
        <f>ROUND(I160*H160,2)</f>
        <v>0</v>
      </c>
      <c r="BL160" s="18" t="s">
        <v>148</v>
      </c>
      <c r="BM160" s="238" t="s">
        <v>1640</v>
      </c>
    </row>
    <row r="161" s="2" customFormat="1">
      <c r="A161" s="39"/>
      <c r="B161" s="40"/>
      <c r="C161" s="41"/>
      <c r="D161" s="240" t="s">
        <v>162</v>
      </c>
      <c r="E161" s="41"/>
      <c r="F161" s="241" t="s">
        <v>565</v>
      </c>
      <c r="G161" s="41"/>
      <c r="H161" s="41"/>
      <c r="I161" s="242"/>
      <c r="J161" s="41"/>
      <c r="K161" s="41"/>
      <c r="L161" s="45"/>
      <c r="M161" s="243"/>
      <c r="N161" s="24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162</v>
      </c>
      <c r="AU161" s="18" t="s">
        <v>87</v>
      </c>
    </row>
    <row r="162" s="14" customFormat="1">
      <c r="A162" s="14"/>
      <c r="B162" s="255"/>
      <c r="C162" s="256"/>
      <c r="D162" s="240" t="s">
        <v>163</v>
      </c>
      <c r="E162" s="257" t="s">
        <v>1</v>
      </c>
      <c r="F162" s="258" t="s">
        <v>1641</v>
      </c>
      <c r="G162" s="256"/>
      <c r="H162" s="259">
        <v>919.42999999999995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5" t="s">
        <v>163</v>
      </c>
      <c r="AU162" s="265" t="s">
        <v>87</v>
      </c>
      <c r="AV162" s="14" t="s">
        <v>87</v>
      </c>
      <c r="AW162" s="14" t="s">
        <v>33</v>
      </c>
      <c r="AX162" s="14" t="s">
        <v>77</v>
      </c>
      <c r="AY162" s="265" t="s">
        <v>149</v>
      </c>
    </row>
    <row r="163" s="14" customFormat="1">
      <c r="A163" s="14"/>
      <c r="B163" s="255"/>
      <c r="C163" s="256"/>
      <c r="D163" s="240" t="s">
        <v>163</v>
      </c>
      <c r="E163" s="257" t="s">
        <v>1</v>
      </c>
      <c r="F163" s="258" t="s">
        <v>1642</v>
      </c>
      <c r="G163" s="256"/>
      <c r="H163" s="259">
        <v>-208.244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163</v>
      </c>
      <c r="AU163" s="265" t="s">
        <v>87</v>
      </c>
      <c r="AV163" s="14" t="s">
        <v>87</v>
      </c>
      <c r="AW163" s="14" t="s">
        <v>33</v>
      </c>
      <c r="AX163" s="14" t="s">
        <v>77</v>
      </c>
      <c r="AY163" s="265" t="s">
        <v>149</v>
      </c>
    </row>
    <row r="164" s="13" customFormat="1">
      <c r="A164" s="13"/>
      <c r="B164" s="245"/>
      <c r="C164" s="246"/>
      <c r="D164" s="240" t="s">
        <v>163</v>
      </c>
      <c r="E164" s="247" t="s">
        <v>1</v>
      </c>
      <c r="F164" s="248" t="s">
        <v>1643</v>
      </c>
      <c r="G164" s="246"/>
      <c r="H164" s="247" t="s">
        <v>1</v>
      </c>
      <c r="I164" s="249"/>
      <c r="J164" s="246"/>
      <c r="K164" s="246"/>
      <c r="L164" s="250"/>
      <c r="M164" s="251"/>
      <c r="N164" s="252"/>
      <c r="O164" s="252"/>
      <c r="P164" s="252"/>
      <c r="Q164" s="252"/>
      <c r="R164" s="252"/>
      <c r="S164" s="252"/>
      <c r="T164" s="25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4" t="s">
        <v>163</v>
      </c>
      <c r="AU164" s="254" t="s">
        <v>87</v>
      </c>
      <c r="AV164" s="13" t="s">
        <v>85</v>
      </c>
      <c r="AW164" s="13" t="s">
        <v>33</v>
      </c>
      <c r="AX164" s="13" t="s">
        <v>77</v>
      </c>
      <c r="AY164" s="254" t="s">
        <v>149</v>
      </c>
    </row>
    <row r="165" s="14" customFormat="1">
      <c r="A165" s="14"/>
      <c r="B165" s="255"/>
      <c r="C165" s="256"/>
      <c r="D165" s="240" t="s">
        <v>163</v>
      </c>
      <c r="E165" s="257" t="s">
        <v>1</v>
      </c>
      <c r="F165" s="258" t="s">
        <v>1644</v>
      </c>
      <c r="G165" s="256"/>
      <c r="H165" s="259">
        <v>-0.74299999999999999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5" t="s">
        <v>163</v>
      </c>
      <c r="AU165" s="265" t="s">
        <v>87</v>
      </c>
      <c r="AV165" s="14" t="s">
        <v>87</v>
      </c>
      <c r="AW165" s="14" t="s">
        <v>33</v>
      </c>
      <c r="AX165" s="14" t="s">
        <v>77</v>
      </c>
      <c r="AY165" s="265" t="s">
        <v>149</v>
      </c>
    </row>
    <row r="166" s="14" customFormat="1">
      <c r="A166" s="14"/>
      <c r="B166" s="255"/>
      <c r="C166" s="256"/>
      <c r="D166" s="240" t="s">
        <v>163</v>
      </c>
      <c r="E166" s="257" t="s">
        <v>1</v>
      </c>
      <c r="F166" s="258" t="s">
        <v>1645</v>
      </c>
      <c r="G166" s="256"/>
      <c r="H166" s="259">
        <v>-36.850000000000001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5" t="s">
        <v>163</v>
      </c>
      <c r="AU166" s="265" t="s">
        <v>87</v>
      </c>
      <c r="AV166" s="14" t="s">
        <v>87</v>
      </c>
      <c r="AW166" s="14" t="s">
        <v>33</v>
      </c>
      <c r="AX166" s="14" t="s">
        <v>77</v>
      </c>
      <c r="AY166" s="265" t="s">
        <v>149</v>
      </c>
    </row>
    <row r="167" s="13" customFormat="1">
      <c r="A167" s="13"/>
      <c r="B167" s="245"/>
      <c r="C167" s="246"/>
      <c r="D167" s="240" t="s">
        <v>163</v>
      </c>
      <c r="E167" s="247" t="s">
        <v>1</v>
      </c>
      <c r="F167" s="248" t="s">
        <v>1646</v>
      </c>
      <c r="G167" s="246"/>
      <c r="H167" s="247" t="s">
        <v>1</v>
      </c>
      <c r="I167" s="249"/>
      <c r="J167" s="246"/>
      <c r="K167" s="246"/>
      <c r="L167" s="250"/>
      <c r="M167" s="251"/>
      <c r="N167" s="252"/>
      <c r="O167" s="252"/>
      <c r="P167" s="252"/>
      <c r="Q167" s="252"/>
      <c r="R167" s="252"/>
      <c r="S167" s="252"/>
      <c r="T167" s="25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4" t="s">
        <v>163</v>
      </c>
      <c r="AU167" s="254" t="s">
        <v>87</v>
      </c>
      <c r="AV167" s="13" t="s">
        <v>85</v>
      </c>
      <c r="AW167" s="13" t="s">
        <v>33</v>
      </c>
      <c r="AX167" s="13" t="s">
        <v>77</v>
      </c>
      <c r="AY167" s="254" t="s">
        <v>149</v>
      </c>
    </row>
    <row r="168" s="14" customFormat="1">
      <c r="A168" s="14"/>
      <c r="B168" s="255"/>
      <c r="C168" s="256"/>
      <c r="D168" s="240" t="s">
        <v>163</v>
      </c>
      <c r="E168" s="257" t="s">
        <v>1</v>
      </c>
      <c r="F168" s="258" t="s">
        <v>1647</v>
      </c>
      <c r="G168" s="256"/>
      <c r="H168" s="259">
        <v>-1.4179999999999999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163</v>
      </c>
      <c r="AU168" s="265" t="s">
        <v>87</v>
      </c>
      <c r="AV168" s="14" t="s">
        <v>87</v>
      </c>
      <c r="AW168" s="14" t="s">
        <v>33</v>
      </c>
      <c r="AX168" s="14" t="s">
        <v>77</v>
      </c>
      <c r="AY168" s="265" t="s">
        <v>149</v>
      </c>
    </row>
    <row r="169" s="14" customFormat="1">
      <c r="A169" s="14"/>
      <c r="B169" s="255"/>
      <c r="C169" s="256"/>
      <c r="D169" s="240" t="s">
        <v>163</v>
      </c>
      <c r="E169" s="257" t="s">
        <v>1</v>
      </c>
      <c r="F169" s="258" t="s">
        <v>1648</v>
      </c>
      <c r="G169" s="256"/>
      <c r="H169" s="259">
        <v>-56.850000000000001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163</v>
      </c>
      <c r="AU169" s="265" t="s">
        <v>87</v>
      </c>
      <c r="AV169" s="14" t="s">
        <v>87</v>
      </c>
      <c r="AW169" s="14" t="s">
        <v>33</v>
      </c>
      <c r="AX169" s="14" t="s">
        <v>77</v>
      </c>
      <c r="AY169" s="265" t="s">
        <v>149</v>
      </c>
    </row>
    <row r="170" s="13" customFormat="1">
      <c r="A170" s="13"/>
      <c r="B170" s="245"/>
      <c r="C170" s="246"/>
      <c r="D170" s="240" t="s">
        <v>163</v>
      </c>
      <c r="E170" s="247" t="s">
        <v>1</v>
      </c>
      <c r="F170" s="248" t="s">
        <v>1649</v>
      </c>
      <c r="G170" s="246"/>
      <c r="H170" s="247" t="s">
        <v>1</v>
      </c>
      <c r="I170" s="249"/>
      <c r="J170" s="246"/>
      <c r="K170" s="246"/>
      <c r="L170" s="250"/>
      <c r="M170" s="251"/>
      <c r="N170" s="252"/>
      <c r="O170" s="252"/>
      <c r="P170" s="252"/>
      <c r="Q170" s="252"/>
      <c r="R170" s="252"/>
      <c r="S170" s="252"/>
      <c r="T170" s="25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4" t="s">
        <v>163</v>
      </c>
      <c r="AU170" s="254" t="s">
        <v>87</v>
      </c>
      <c r="AV170" s="13" t="s">
        <v>85</v>
      </c>
      <c r="AW170" s="13" t="s">
        <v>33</v>
      </c>
      <c r="AX170" s="13" t="s">
        <v>77</v>
      </c>
      <c r="AY170" s="254" t="s">
        <v>149</v>
      </c>
    </row>
    <row r="171" s="14" customFormat="1">
      <c r="A171" s="14"/>
      <c r="B171" s="255"/>
      <c r="C171" s="256"/>
      <c r="D171" s="240" t="s">
        <v>163</v>
      </c>
      <c r="E171" s="257" t="s">
        <v>1</v>
      </c>
      <c r="F171" s="258" t="s">
        <v>1650</v>
      </c>
      <c r="G171" s="256"/>
      <c r="H171" s="259">
        <v>-24.501999999999999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5" t="s">
        <v>163</v>
      </c>
      <c r="AU171" s="265" t="s">
        <v>87</v>
      </c>
      <c r="AV171" s="14" t="s">
        <v>87</v>
      </c>
      <c r="AW171" s="14" t="s">
        <v>33</v>
      </c>
      <c r="AX171" s="14" t="s">
        <v>77</v>
      </c>
      <c r="AY171" s="265" t="s">
        <v>149</v>
      </c>
    </row>
    <row r="172" s="13" customFormat="1">
      <c r="A172" s="13"/>
      <c r="B172" s="245"/>
      <c r="C172" s="246"/>
      <c r="D172" s="240" t="s">
        <v>163</v>
      </c>
      <c r="E172" s="247" t="s">
        <v>1</v>
      </c>
      <c r="F172" s="248" t="s">
        <v>1346</v>
      </c>
      <c r="G172" s="246"/>
      <c r="H172" s="247" t="s">
        <v>1</v>
      </c>
      <c r="I172" s="249"/>
      <c r="J172" s="246"/>
      <c r="K172" s="246"/>
      <c r="L172" s="250"/>
      <c r="M172" s="251"/>
      <c r="N172" s="252"/>
      <c r="O172" s="252"/>
      <c r="P172" s="252"/>
      <c r="Q172" s="252"/>
      <c r="R172" s="252"/>
      <c r="S172" s="252"/>
      <c r="T172" s="25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4" t="s">
        <v>163</v>
      </c>
      <c r="AU172" s="254" t="s">
        <v>87</v>
      </c>
      <c r="AV172" s="13" t="s">
        <v>85</v>
      </c>
      <c r="AW172" s="13" t="s">
        <v>33</v>
      </c>
      <c r="AX172" s="13" t="s">
        <v>77</v>
      </c>
      <c r="AY172" s="254" t="s">
        <v>149</v>
      </c>
    </row>
    <row r="173" s="15" customFormat="1">
      <c r="A173" s="15"/>
      <c r="B173" s="269"/>
      <c r="C173" s="270"/>
      <c r="D173" s="240" t="s">
        <v>163</v>
      </c>
      <c r="E173" s="271" t="s">
        <v>1</v>
      </c>
      <c r="F173" s="272" t="s">
        <v>319</v>
      </c>
      <c r="G173" s="270"/>
      <c r="H173" s="273">
        <v>590.82299999999998</v>
      </c>
      <c r="I173" s="274"/>
      <c r="J173" s="270"/>
      <c r="K173" s="270"/>
      <c r="L173" s="275"/>
      <c r="M173" s="276"/>
      <c r="N173" s="277"/>
      <c r="O173" s="277"/>
      <c r="P173" s="277"/>
      <c r="Q173" s="277"/>
      <c r="R173" s="277"/>
      <c r="S173" s="277"/>
      <c r="T173" s="27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9" t="s">
        <v>163</v>
      </c>
      <c r="AU173" s="279" t="s">
        <v>87</v>
      </c>
      <c r="AV173" s="15" t="s">
        <v>148</v>
      </c>
      <c r="AW173" s="15" t="s">
        <v>33</v>
      </c>
      <c r="AX173" s="15" t="s">
        <v>85</v>
      </c>
      <c r="AY173" s="279" t="s">
        <v>149</v>
      </c>
    </row>
    <row r="174" s="2" customFormat="1" ht="16.5" customHeight="1">
      <c r="A174" s="39"/>
      <c r="B174" s="40"/>
      <c r="C174" s="227" t="s">
        <v>209</v>
      </c>
      <c r="D174" s="227" t="s">
        <v>155</v>
      </c>
      <c r="E174" s="228" t="s">
        <v>577</v>
      </c>
      <c r="F174" s="229" t="s">
        <v>578</v>
      </c>
      <c r="G174" s="230" t="s">
        <v>425</v>
      </c>
      <c r="H174" s="231">
        <v>189.28999999999999</v>
      </c>
      <c r="I174" s="232"/>
      <c r="J174" s="233">
        <f>ROUND(I174*H174,2)</f>
        <v>0</v>
      </c>
      <c r="K174" s="229" t="s">
        <v>159</v>
      </c>
      <c r="L174" s="45"/>
      <c r="M174" s="234" t="s">
        <v>1</v>
      </c>
      <c r="N174" s="235" t="s">
        <v>42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148</v>
      </c>
      <c r="AT174" s="238" t="s">
        <v>155</v>
      </c>
      <c r="AU174" s="238" t="s">
        <v>87</v>
      </c>
      <c r="AY174" s="18" t="s">
        <v>149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85</v>
      </c>
      <c r="BK174" s="239">
        <f>ROUND(I174*H174,2)</f>
        <v>0</v>
      </c>
      <c r="BL174" s="18" t="s">
        <v>148</v>
      </c>
      <c r="BM174" s="238" t="s">
        <v>1651</v>
      </c>
    </row>
    <row r="175" s="2" customFormat="1">
      <c r="A175" s="39"/>
      <c r="B175" s="40"/>
      <c r="C175" s="41"/>
      <c r="D175" s="240" t="s">
        <v>162</v>
      </c>
      <c r="E175" s="41"/>
      <c r="F175" s="241" t="s">
        <v>580</v>
      </c>
      <c r="G175" s="41"/>
      <c r="H175" s="41"/>
      <c r="I175" s="242"/>
      <c r="J175" s="41"/>
      <c r="K175" s="41"/>
      <c r="L175" s="45"/>
      <c r="M175" s="243"/>
      <c r="N175" s="244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162</v>
      </c>
      <c r="AU175" s="18" t="s">
        <v>87</v>
      </c>
    </row>
    <row r="176" s="13" customFormat="1">
      <c r="A176" s="13"/>
      <c r="B176" s="245"/>
      <c r="C176" s="246"/>
      <c r="D176" s="240" t="s">
        <v>163</v>
      </c>
      <c r="E176" s="247" t="s">
        <v>1</v>
      </c>
      <c r="F176" s="248" t="s">
        <v>1652</v>
      </c>
      <c r="G176" s="246"/>
      <c r="H176" s="247" t="s">
        <v>1</v>
      </c>
      <c r="I176" s="249"/>
      <c r="J176" s="246"/>
      <c r="K176" s="246"/>
      <c r="L176" s="250"/>
      <c r="M176" s="251"/>
      <c r="N176" s="252"/>
      <c r="O176" s="252"/>
      <c r="P176" s="252"/>
      <c r="Q176" s="252"/>
      <c r="R176" s="252"/>
      <c r="S176" s="252"/>
      <c r="T176" s="25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4" t="s">
        <v>163</v>
      </c>
      <c r="AU176" s="254" t="s">
        <v>87</v>
      </c>
      <c r="AV176" s="13" t="s">
        <v>85</v>
      </c>
      <c r="AW176" s="13" t="s">
        <v>33</v>
      </c>
      <c r="AX176" s="13" t="s">
        <v>77</v>
      </c>
      <c r="AY176" s="254" t="s">
        <v>149</v>
      </c>
    </row>
    <row r="177" s="14" customFormat="1">
      <c r="A177" s="14"/>
      <c r="B177" s="255"/>
      <c r="C177" s="256"/>
      <c r="D177" s="240" t="s">
        <v>163</v>
      </c>
      <c r="E177" s="257" t="s">
        <v>1</v>
      </c>
      <c r="F177" s="258" t="s">
        <v>1653</v>
      </c>
      <c r="G177" s="256"/>
      <c r="H177" s="259">
        <v>5.569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5" t="s">
        <v>163</v>
      </c>
      <c r="AU177" s="265" t="s">
        <v>87</v>
      </c>
      <c r="AV177" s="14" t="s">
        <v>87</v>
      </c>
      <c r="AW177" s="14" t="s">
        <v>33</v>
      </c>
      <c r="AX177" s="14" t="s">
        <v>77</v>
      </c>
      <c r="AY177" s="265" t="s">
        <v>149</v>
      </c>
    </row>
    <row r="178" s="14" customFormat="1">
      <c r="A178" s="14"/>
      <c r="B178" s="255"/>
      <c r="C178" s="256"/>
      <c r="D178" s="240" t="s">
        <v>163</v>
      </c>
      <c r="E178" s="257" t="s">
        <v>1</v>
      </c>
      <c r="F178" s="258" t="s">
        <v>1654</v>
      </c>
      <c r="G178" s="256"/>
      <c r="H178" s="259">
        <v>202.67500000000001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5" t="s">
        <v>163</v>
      </c>
      <c r="AU178" s="265" t="s">
        <v>87</v>
      </c>
      <c r="AV178" s="14" t="s">
        <v>87</v>
      </c>
      <c r="AW178" s="14" t="s">
        <v>33</v>
      </c>
      <c r="AX178" s="14" t="s">
        <v>77</v>
      </c>
      <c r="AY178" s="265" t="s">
        <v>149</v>
      </c>
    </row>
    <row r="179" s="16" customFormat="1">
      <c r="A179" s="16"/>
      <c r="B179" s="290"/>
      <c r="C179" s="291"/>
      <c r="D179" s="240" t="s">
        <v>163</v>
      </c>
      <c r="E179" s="292" t="s">
        <v>1</v>
      </c>
      <c r="F179" s="293" t="s">
        <v>584</v>
      </c>
      <c r="G179" s="291"/>
      <c r="H179" s="294">
        <v>208.244</v>
      </c>
      <c r="I179" s="295"/>
      <c r="J179" s="291"/>
      <c r="K179" s="291"/>
      <c r="L179" s="296"/>
      <c r="M179" s="297"/>
      <c r="N179" s="298"/>
      <c r="O179" s="298"/>
      <c r="P179" s="298"/>
      <c r="Q179" s="298"/>
      <c r="R179" s="298"/>
      <c r="S179" s="298"/>
      <c r="T179" s="299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300" t="s">
        <v>163</v>
      </c>
      <c r="AU179" s="300" t="s">
        <v>87</v>
      </c>
      <c r="AV179" s="16" t="s">
        <v>171</v>
      </c>
      <c r="AW179" s="16" t="s">
        <v>33</v>
      </c>
      <c r="AX179" s="16" t="s">
        <v>77</v>
      </c>
      <c r="AY179" s="300" t="s">
        <v>149</v>
      </c>
    </row>
    <row r="180" s="13" customFormat="1">
      <c r="A180" s="13"/>
      <c r="B180" s="245"/>
      <c r="C180" s="246"/>
      <c r="D180" s="240" t="s">
        <v>163</v>
      </c>
      <c r="E180" s="247" t="s">
        <v>1</v>
      </c>
      <c r="F180" s="248" t="s">
        <v>1655</v>
      </c>
      <c r="G180" s="246"/>
      <c r="H180" s="247" t="s">
        <v>1</v>
      </c>
      <c r="I180" s="249"/>
      <c r="J180" s="246"/>
      <c r="K180" s="246"/>
      <c r="L180" s="250"/>
      <c r="M180" s="251"/>
      <c r="N180" s="252"/>
      <c r="O180" s="252"/>
      <c r="P180" s="252"/>
      <c r="Q180" s="252"/>
      <c r="R180" s="252"/>
      <c r="S180" s="252"/>
      <c r="T180" s="25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4" t="s">
        <v>163</v>
      </c>
      <c r="AU180" s="254" t="s">
        <v>87</v>
      </c>
      <c r="AV180" s="13" t="s">
        <v>85</v>
      </c>
      <c r="AW180" s="13" t="s">
        <v>33</v>
      </c>
      <c r="AX180" s="13" t="s">
        <v>77</v>
      </c>
      <c r="AY180" s="254" t="s">
        <v>149</v>
      </c>
    </row>
    <row r="181" s="14" customFormat="1">
      <c r="A181" s="14"/>
      <c r="B181" s="255"/>
      <c r="C181" s="256"/>
      <c r="D181" s="240" t="s">
        <v>163</v>
      </c>
      <c r="E181" s="257" t="s">
        <v>1</v>
      </c>
      <c r="F181" s="258" t="s">
        <v>1656</v>
      </c>
      <c r="G181" s="256"/>
      <c r="H181" s="259">
        <v>-0.874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5" t="s">
        <v>163</v>
      </c>
      <c r="AU181" s="265" t="s">
        <v>87</v>
      </c>
      <c r="AV181" s="14" t="s">
        <v>87</v>
      </c>
      <c r="AW181" s="14" t="s">
        <v>33</v>
      </c>
      <c r="AX181" s="14" t="s">
        <v>77</v>
      </c>
      <c r="AY181" s="265" t="s">
        <v>149</v>
      </c>
    </row>
    <row r="182" s="14" customFormat="1">
      <c r="A182" s="14"/>
      <c r="B182" s="255"/>
      <c r="C182" s="256"/>
      <c r="D182" s="240" t="s">
        <v>163</v>
      </c>
      <c r="E182" s="257" t="s">
        <v>1</v>
      </c>
      <c r="F182" s="258" t="s">
        <v>1657</v>
      </c>
      <c r="G182" s="256"/>
      <c r="H182" s="259">
        <v>-18.079999999999998</v>
      </c>
      <c r="I182" s="260"/>
      <c r="J182" s="256"/>
      <c r="K182" s="256"/>
      <c r="L182" s="261"/>
      <c r="M182" s="262"/>
      <c r="N182" s="263"/>
      <c r="O182" s="263"/>
      <c r="P182" s="263"/>
      <c r="Q182" s="263"/>
      <c r="R182" s="263"/>
      <c r="S182" s="263"/>
      <c r="T182" s="26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5" t="s">
        <v>163</v>
      </c>
      <c r="AU182" s="265" t="s">
        <v>87</v>
      </c>
      <c r="AV182" s="14" t="s">
        <v>87</v>
      </c>
      <c r="AW182" s="14" t="s">
        <v>33</v>
      </c>
      <c r="AX182" s="14" t="s">
        <v>77</v>
      </c>
      <c r="AY182" s="265" t="s">
        <v>149</v>
      </c>
    </row>
    <row r="183" s="15" customFormat="1">
      <c r="A183" s="15"/>
      <c r="B183" s="269"/>
      <c r="C183" s="270"/>
      <c r="D183" s="240" t="s">
        <v>163</v>
      </c>
      <c r="E183" s="271" t="s">
        <v>1</v>
      </c>
      <c r="F183" s="272" t="s">
        <v>319</v>
      </c>
      <c r="G183" s="270"/>
      <c r="H183" s="273">
        <v>189.28999999999999</v>
      </c>
      <c r="I183" s="274"/>
      <c r="J183" s="270"/>
      <c r="K183" s="270"/>
      <c r="L183" s="275"/>
      <c r="M183" s="276"/>
      <c r="N183" s="277"/>
      <c r="O183" s="277"/>
      <c r="P183" s="277"/>
      <c r="Q183" s="277"/>
      <c r="R183" s="277"/>
      <c r="S183" s="277"/>
      <c r="T183" s="278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9" t="s">
        <v>163</v>
      </c>
      <c r="AU183" s="279" t="s">
        <v>87</v>
      </c>
      <c r="AV183" s="15" t="s">
        <v>148</v>
      </c>
      <c r="AW183" s="15" t="s">
        <v>33</v>
      </c>
      <c r="AX183" s="15" t="s">
        <v>85</v>
      </c>
      <c r="AY183" s="279" t="s">
        <v>149</v>
      </c>
    </row>
    <row r="184" s="2" customFormat="1" ht="16.5" customHeight="1">
      <c r="A184" s="39"/>
      <c r="B184" s="40"/>
      <c r="C184" s="280" t="s">
        <v>214</v>
      </c>
      <c r="D184" s="280" t="s">
        <v>553</v>
      </c>
      <c r="E184" s="281" t="s">
        <v>589</v>
      </c>
      <c r="F184" s="282" t="s">
        <v>590</v>
      </c>
      <c r="G184" s="283" t="s">
        <v>534</v>
      </c>
      <c r="H184" s="284">
        <v>378.57999999999998</v>
      </c>
      <c r="I184" s="285"/>
      <c r="J184" s="286">
        <f>ROUND(I184*H184,2)</f>
        <v>0</v>
      </c>
      <c r="K184" s="282" t="s">
        <v>159</v>
      </c>
      <c r="L184" s="287"/>
      <c r="M184" s="288" t="s">
        <v>1</v>
      </c>
      <c r="N184" s="289" t="s">
        <v>42</v>
      </c>
      <c r="O184" s="92"/>
      <c r="P184" s="236">
        <f>O184*H184</f>
        <v>0</v>
      </c>
      <c r="Q184" s="236">
        <v>1</v>
      </c>
      <c r="R184" s="236">
        <f>Q184*H184</f>
        <v>378.57999999999998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197</v>
      </c>
      <c r="AT184" s="238" t="s">
        <v>553</v>
      </c>
      <c r="AU184" s="238" t="s">
        <v>87</v>
      </c>
      <c r="AY184" s="18" t="s">
        <v>149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85</v>
      </c>
      <c r="BK184" s="239">
        <f>ROUND(I184*H184,2)</f>
        <v>0</v>
      </c>
      <c r="BL184" s="18" t="s">
        <v>148</v>
      </c>
      <c r="BM184" s="238" t="s">
        <v>1658</v>
      </c>
    </row>
    <row r="185" s="2" customFormat="1">
      <c r="A185" s="39"/>
      <c r="B185" s="40"/>
      <c r="C185" s="41"/>
      <c r="D185" s="240" t="s">
        <v>162</v>
      </c>
      <c r="E185" s="41"/>
      <c r="F185" s="241" t="s">
        <v>590</v>
      </c>
      <c r="G185" s="41"/>
      <c r="H185" s="41"/>
      <c r="I185" s="242"/>
      <c r="J185" s="41"/>
      <c r="K185" s="41"/>
      <c r="L185" s="45"/>
      <c r="M185" s="243"/>
      <c r="N185" s="244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162</v>
      </c>
      <c r="AU185" s="18" t="s">
        <v>87</v>
      </c>
    </row>
    <row r="186" s="14" customFormat="1">
      <c r="A186" s="14"/>
      <c r="B186" s="255"/>
      <c r="C186" s="256"/>
      <c r="D186" s="240" t="s">
        <v>163</v>
      </c>
      <c r="E186" s="257" t="s">
        <v>1</v>
      </c>
      <c r="F186" s="258" t="s">
        <v>1659</v>
      </c>
      <c r="G186" s="256"/>
      <c r="H186" s="259">
        <v>378.57999999999998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5" t="s">
        <v>163</v>
      </c>
      <c r="AU186" s="265" t="s">
        <v>87</v>
      </c>
      <c r="AV186" s="14" t="s">
        <v>87</v>
      </c>
      <c r="AW186" s="14" t="s">
        <v>33</v>
      </c>
      <c r="AX186" s="14" t="s">
        <v>85</v>
      </c>
      <c r="AY186" s="265" t="s">
        <v>149</v>
      </c>
    </row>
    <row r="187" s="12" customFormat="1" ht="22.8" customHeight="1">
      <c r="A187" s="12"/>
      <c r="B187" s="211"/>
      <c r="C187" s="212"/>
      <c r="D187" s="213" t="s">
        <v>76</v>
      </c>
      <c r="E187" s="225" t="s">
        <v>171</v>
      </c>
      <c r="F187" s="225" t="s">
        <v>712</v>
      </c>
      <c r="G187" s="212"/>
      <c r="H187" s="212"/>
      <c r="I187" s="215"/>
      <c r="J187" s="226">
        <f>BK187</f>
        <v>0</v>
      </c>
      <c r="K187" s="212"/>
      <c r="L187" s="217"/>
      <c r="M187" s="218"/>
      <c r="N187" s="219"/>
      <c r="O187" s="219"/>
      <c r="P187" s="220">
        <f>SUM(P188:P190)</f>
        <v>0</v>
      </c>
      <c r="Q187" s="219"/>
      <c r="R187" s="220">
        <f>SUM(R188:R190)</f>
        <v>0</v>
      </c>
      <c r="S187" s="219"/>
      <c r="T187" s="221">
        <f>SUM(T188:T190)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2" t="s">
        <v>85</v>
      </c>
      <c r="AT187" s="223" t="s">
        <v>76</v>
      </c>
      <c r="AU187" s="223" t="s">
        <v>85</v>
      </c>
      <c r="AY187" s="222" t="s">
        <v>149</v>
      </c>
      <c r="BK187" s="224">
        <f>SUM(BK188:BK190)</f>
        <v>0</v>
      </c>
    </row>
    <row r="188" s="2" customFormat="1" ht="16.5" customHeight="1">
      <c r="A188" s="39"/>
      <c r="B188" s="40"/>
      <c r="C188" s="227" t="s">
        <v>222</v>
      </c>
      <c r="D188" s="227" t="s">
        <v>155</v>
      </c>
      <c r="E188" s="228" t="s">
        <v>1660</v>
      </c>
      <c r="F188" s="229" t="s">
        <v>1661</v>
      </c>
      <c r="G188" s="230" t="s">
        <v>411</v>
      </c>
      <c r="H188" s="231">
        <v>386</v>
      </c>
      <c r="I188" s="232"/>
      <c r="J188" s="233">
        <f>ROUND(I188*H188,2)</f>
        <v>0</v>
      </c>
      <c r="K188" s="229" t="s">
        <v>159</v>
      </c>
      <c r="L188" s="45"/>
      <c r="M188" s="234" t="s">
        <v>1</v>
      </c>
      <c r="N188" s="235" t="s">
        <v>42</v>
      </c>
      <c r="O188" s="92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148</v>
      </c>
      <c r="AT188" s="238" t="s">
        <v>155</v>
      </c>
      <c r="AU188" s="238" t="s">
        <v>87</v>
      </c>
      <c r="AY188" s="18" t="s">
        <v>149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85</v>
      </c>
      <c r="BK188" s="239">
        <f>ROUND(I188*H188,2)</f>
        <v>0</v>
      </c>
      <c r="BL188" s="18" t="s">
        <v>148</v>
      </c>
      <c r="BM188" s="238" t="s">
        <v>1662</v>
      </c>
    </row>
    <row r="189" s="2" customFormat="1">
      <c r="A189" s="39"/>
      <c r="B189" s="40"/>
      <c r="C189" s="41"/>
      <c r="D189" s="240" t="s">
        <v>162</v>
      </c>
      <c r="E189" s="41"/>
      <c r="F189" s="241" t="s">
        <v>1663</v>
      </c>
      <c r="G189" s="41"/>
      <c r="H189" s="41"/>
      <c r="I189" s="242"/>
      <c r="J189" s="41"/>
      <c r="K189" s="41"/>
      <c r="L189" s="45"/>
      <c r="M189" s="243"/>
      <c r="N189" s="244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162</v>
      </c>
      <c r="AU189" s="18" t="s">
        <v>87</v>
      </c>
    </row>
    <row r="190" s="14" customFormat="1">
      <c r="A190" s="14"/>
      <c r="B190" s="255"/>
      <c r="C190" s="256"/>
      <c r="D190" s="240" t="s">
        <v>163</v>
      </c>
      <c r="E190" s="257" t="s">
        <v>1</v>
      </c>
      <c r="F190" s="258" t="s">
        <v>1664</v>
      </c>
      <c r="G190" s="256"/>
      <c r="H190" s="259">
        <v>386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5" t="s">
        <v>163</v>
      </c>
      <c r="AU190" s="265" t="s">
        <v>87</v>
      </c>
      <c r="AV190" s="14" t="s">
        <v>87</v>
      </c>
      <c r="AW190" s="14" t="s">
        <v>33</v>
      </c>
      <c r="AX190" s="14" t="s">
        <v>85</v>
      </c>
      <c r="AY190" s="265" t="s">
        <v>149</v>
      </c>
    </row>
    <row r="191" s="12" customFormat="1" ht="22.8" customHeight="1">
      <c r="A191" s="12"/>
      <c r="B191" s="211"/>
      <c r="C191" s="212"/>
      <c r="D191" s="213" t="s">
        <v>76</v>
      </c>
      <c r="E191" s="225" t="s">
        <v>148</v>
      </c>
      <c r="F191" s="225" t="s">
        <v>719</v>
      </c>
      <c r="G191" s="212"/>
      <c r="H191" s="212"/>
      <c r="I191" s="215"/>
      <c r="J191" s="226">
        <f>BK191</f>
        <v>0</v>
      </c>
      <c r="K191" s="212"/>
      <c r="L191" s="217"/>
      <c r="M191" s="218"/>
      <c r="N191" s="219"/>
      <c r="O191" s="219"/>
      <c r="P191" s="220">
        <f>SUM(P192:P219)</f>
        <v>0</v>
      </c>
      <c r="Q191" s="219"/>
      <c r="R191" s="220">
        <f>SUM(R192:R219)</f>
        <v>2.70682</v>
      </c>
      <c r="S191" s="219"/>
      <c r="T191" s="221">
        <f>SUM(T192:T219)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2" t="s">
        <v>85</v>
      </c>
      <c r="AT191" s="223" t="s">
        <v>76</v>
      </c>
      <c r="AU191" s="223" t="s">
        <v>85</v>
      </c>
      <c r="AY191" s="222" t="s">
        <v>149</v>
      </c>
      <c r="BK191" s="224">
        <f>SUM(BK192:BK219)</f>
        <v>0</v>
      </c>
    </row>
    <row r="192" s="2" customFormat="1" ht="16.5" customHeight="1">
      <c r="A192" s="39"/>
      <c r="B192" s="40"/>
      <c r="C192" s="227" t="s">
        <v>229</v>
      </c>
      <c r="D192" s="227" t="s">
        <v>155</v>
      </c>
      <c r="E192" s="228" t="s">
        <v>1357</v>
      </c>
      <c r="F192" s="229" t="s">
        <v>1358</v>
      </c>
      <c r="G192" s="230" t="s">
        <v>425</v>
      </c>
      <c r="H192" s="231">
        <v>58.268000000000001</v>
      </c>
      <c r="I192" s="232"/>
      <c r="J192" s="233">
        <f>ROUND(I192*H192,2)</f>
        <v>0</v>
      </c>
      <c r="K192" s="229" t="s">
        <v>159</v>
      </c>
      <c r="L192" s="45"/>
      <c r="M192" s="234" t="s">
        <v>1</v>
      </c>
      <c r="N192" s="235" t="s">
        <v>42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148</v>
      </c>
      <c r="AT192" s="238" t="s">
        <v>155</v>
      </c>
      <c r="AU192" s="238" t="s">
        <v>87</v>
      </c>
      <c r="AY192" s="18" t="s">
        <v>149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85</v>
      </c>
      <c r="BK192" s="239">
        <f>ROUND(I192*H192,2)</f>
        <v>0</v>
      </c>
      <c r="BL192" s="18" t="s">
        <v>148</v>
      </c>
      <c r="BM192" s="238" t="s">
        <v>1665</v>
      </c>
    </row>
    <row r="193" s="2" customFormat="1">
      <c r="A193" s="39"/>
      <c r="B193" s="40"/>
      <c r="C193" s="41"/>
      <c r="D193" s="240" t="s">
        <v>162</v>
      </c>
      <c r="E193" s="41"/>
      <c r="F193" s="241" t="s">
        <v>1360</v>
      </c>
      <c r="G193" s="41"/>
      <c r="H193" s="41"/>
      <c r="I193" s="242"/>
      <c r="J193" s="41"/>
      <c r="K193" s="41"/>
      <c r="L193" s="45"/>
      <c r="M193" s="243"/>
      <c r="N193" s="24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162</v>
      </c>
      <c r="AU193" s="18" t="s">
        <v>87</v>
      </c>
    </row>
    <row r="194" s="13" customFormat="1">
      <c r="A194" s="13"/>
      <c r="B194" s="245"/>
      <c r="C194" s="246"/>
      <c r="D194" s="240" t="s">
        <v>163</v>
      </c>
      <c r="E194" s="247" t="s">
        <v>1</v>
      </c>
      <c r="F194" s="248" t="s">
        <v>1361</v>
      </c>
      <c r="G194" s="246"/>
      <c r="H194" s="247" t="s">
        <v>1</v>
      </c>
      <c r="I194" s="249"/>
      <c r="J194" s="246"/>
      <c r="K194" s="246"/>
      <c r="L194" s="250"/>
      <c r="M194" s="251"/>
      <c r="N194" s="252"/>
      <c r="O194" s="252"/>
      <c r="P194" s="252"/>
      <c r="Q194" s="252"/>
      <c r="R194" s="252"/>
      <c r="S194" s="252"/>
      <c r="T194" s="25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4" t="s">
        <v>163</v>
      </c>
      <c r="AU194" s="254" t="s">
        <v>87</v>
      </c>
      <c r="AV194" s="13" t="s">
        <v>85</v>
      </c>
      <c r="AW194" s="13" t="s">
        <v>33</v>
      </c>
      <c r="AX194" s="13" t="s">
        <v>77</v>
      </c>
      <c r="AY194" s="254" t="s">
        <v>149</v>
      </c>
    </row>
    <row r="195" s="13" customFormat="1">
      <c r="A195" s="13"/>
      <c r="B195" s="245"/>
      <c r="C195" s="246"/>
      <c r="D195" s="240" t="s">
        <v>163</v>
      </c>
      <c r="E195" s="247" t="s">
        <v>1</v>
      </c>
      <c r="F195" s="248" t="s">
        <v>1362</v>
      </c>
      <c r="G195" s="246"/>
      <c r="H195" s="247" t="s">
        <v>1</v>
      </c>
      <c r="I195" s="249"/>
      <c r="J195" s="246"/>
      <c r="K195" s="246"/>
      <c r="L195" s="250"/>
      <c r="M195" s="251"/>
      <c r="N195" s="252"/>
      <c r="O195" s="252"/>
      <c r="P195" s="252"/>
      <c r="Q195" s="252"/>
      <c r="R195" s="252"/>
      <c r="S195" s="252"/>
      <c r="T195" s="25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4" t="s">
        <v>163</v>
      </c>
      <c r="AU195" s="254" t="s">
        <v>87</v>
      </c>
      <c r="AV195" s="13" t="s">
        <v>85</v>
      </c>
      <c r="AW195" s="13" t="s">
        <v>33</v>
      </c>
      <c r="AX195" s="13" t="s">
        <v>77</v>
      </c>
      <c r="AY195" s="254" t="s">
        <v>149</v>
      </c>
    </row>
    <row r="196" s="14" customFormat="1">
      <c r="A196" s="14"/>
      <c r="B196" s="255"/>
      <c r="C196" s="256"/>
      <c r="D196" s="240" t="s">
        <v>163</v>
      </c>
      <c r="E196" s="257" t="s">
        <v>1</v>
      </c>
      <c r="F196" s="258" t="s">
        <v>1666</v>
      </c>
      <c r="G196" s="256"/>
      <c r="H196" s="259">
        <v>1.4179999999999999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5" t="s">
        <v>163</v>
      </c>
      <c r="AU196" s="265" t="s">
        <v>87</v>
      </c>
      <c r="AV196" s="14" t="s">
        <v>87</v>
      </c>
      <c r="AW196" s="14" t="s">
        <v>33</v>
      </c>
      <c r="AX196" s="14" t="s">
        <v>77</v>
      </c>
      <c r="AY196" s="265" t="s">
        <v>149</v>
      </c>
    </row>
    <row r="197" s="14" customFormat="1">
      <c r="A197" s="14"/>
      <c r="B197" s="255"/>
      <c r="C197" s="256"/>
      <c r="D197" s="240" t="s">
        <v>163</v>
      </c>
      <c r="E197" s="257" t="s">
        <v>1</v>
      </c>
      <c r="F197" s="258" t="s">
        <v>1667</v>
      </c>
      <c r="G197" s="256"/>
      <c r="H197" s="259">
        <v>56.850000000000001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163</v>
      </c>
      <c r="AU197" s="265" t="s">
        <v>87</v>
      </c>
      <c r="AV197" s="14" t="s">
        <v>87</v>
      </c>
      <c r="AW197" s="14" t="s">
        <v>33</v>
      </c>
      <c r="AX197" s="14" t="s">
        <v>77</v>
      </c>
      <c r="AY197" s="265" t="s">
        <v>149</v>
      </c>
    </row>
    <row r="198" s="15" customFormat="1">
      <c r="A198" s="15"/>
      <c r="B198" s="269"/>
      <c r="C198" s="270"/>
      <c r="D198" s="240" t="s">
        <v>163</v>
      </c>
      <c r="E198" s="271" t="s">
        <v>1</v>
      </c>
      <c r="F198" s="272" t="s">
        <v>319</v>
      </c>
      <c r="G198" s="270"/>
      <c r="H198" s="273">
        <v>58.268000000000001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9" t="s">
        <v>163</v>
      </c>
      <c r="AU198" s="279" t="s">
        <v>87</v>
      </c>
      <c r="AV198" s="15" t="s">
        <v>148</v>
      </c>
      <c r="AW198" s="15" t="s">
        <v>33</v>
      </c>
      <c r="AX198" s="15" t="s">
        <v>85</v>
      </c>
      <c r="AY198" s="279" t="s">
        <v>149</v>
      </c>
    </row>
    <row r="199" s="2" customFormat="1" ht="16.5" customHeight="1">
      <c r="A199" s="39"/>
      <c r="B199" s="40"/>
      <c r="C199" s="227" t="s">
        <v>236</v>
      </c>
      <c r="D199" s="227" t="s">
        <v>155</v>
      </c>
      <c r="E199" s="228" t="s">
        <v>727</v>
      </c>
      <c r="F199" s="229" t="s">
        <v>728</v>
      </c>
      <c r="G199" s="230" t="s">
        <v>425</v>
      </c>
      <c r="H199" s="231">
        <v>37.593000000000004</v>
      </c>
      <c r="I199" s="232"/>
      <c r="J199" s="233">
        <f>ROUND(I199*H199,2)</f>
        <v>0</v>
      </c>
      <c r="K199" s="229" t="s">
        <v>159</v>
      </c>
      <c r="L199" s="45"/>
      <c r="M199" s="234" t="s">
        <v>1</v>
      </c>
      <c r="N199" s="235" t="s">
        <v>42</v>
      </c>
      <c r="O199" s="92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148</v>
      </c>
      <c r="AT199" s="238" t="s">
        <v>155</v>
      </c>
      <c r="AU199" s="238" t="s">
        <v>87</v>
      </c>
      <c r="AY199" s="18" t="s">
        <v>149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85</v>
      </c>
      <c r="BK199" s="239">
        <f>ROUND(I199*H199,2)</f>
        <v>0</v>
      </c>
      <c r="BL199" s="18" t="s">
        <v>148</v>
      </c>
      <c r="BM199" s="238" t="s">
        <v>1668</v>
      </c>
    </row>
    <row r="200" s="2" customFormat="1">
      <c r="A200" s="39"/>
      <c r="B200" s="40"/>
      <c r="C200" s="41"/>
      <c r="D200" s="240" t="s">
        <v>162</v>
      </c>
      <c r="E200" s="41"/>
      <c r="F200" s="241" t="s">
        <v>730</v>
      </c>
      <c r="G200" s="41"/>
      <c r="H200" s="41"/>
      <c r="I200" s="242"/>
      <c r="J200" s="41"/>
      <c r="K200" s="41"/>
      <c r="L200" s="45"/>
      <c r="M200" s="243"/>
      <c r="N200" s="244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162</v>
      </c>
      <c r="AU200" s="18" t="s">
        <v>87</v>
      </c>
    </row>
    <row r="201" s="13" customFormat="1">
      <c r="A201" s="13"/>
      <c r="B201" s="245"/>
      <c r="C201" s="246"/>
      <c r="D201" s="240" t="s">
        <v>163</v>
      </c>
      <c r="E201" s="247" t="s">
        <v>1</v>
      </c>
      <c r="F201" s="248" t="s">
        <v>1669</v>
      </c>
      <c r="G201" s="246"/>
      <c r="H201" s="247" t="s">
        <v>1</v>
      </c>
      <c r="I201" s="249"/>
      <c r="J201" s="246"/>
      <c r="K201" s="246"/>
      <c r="L201" s="250"/>
      <c r="M201" s="251"/>
      <c r="N201" s="252"/>
      <c r="O201" s="252"/>
      <c r="P201" s="252"/>
      <c r="Q201" s="252"/>
      <c r="R201" s="252"/>
      <c r="S201" s="252"/>
      <c r="T201" s="25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4" t="s">
        <v>163</v>
      </c>
      <c r="AU201" s="254" t="s">
        <v>87</v>
      </c>
      <c r="AV201" s="13" t="s">
        <v>85</v>
      </c>
      <c r="AW201" s="13" t="s">
        <v>33</v>
      </c>
      <c r="AX201" s="13" t="s">
        <v>77</v>
      </c>
      <c r="AY201" s="254" t="s">
        <v>149</v>
      </c>
    </row>
    <row r="202" s="14" customFormat="1">
      <c r="A202" s="14"/>
      <c r="B202" s="255"/>
      <c r="C202" s="256"/>
      <c r="D202" s="240" t="s">
        <v>163</v>
      </c>
      <c r="E202" s="257" t="s">
        <v>1</v>
      </c>
      <c r="F202" s="258" t="s">
        <v>1670</v>
      </c>
      <c r="G202" s="256"/>
      <c r="H202" s="259">
        <v>0.74299999999999999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5" t="s">
        <v>163</v>
      </c>
      <c r="AU202" s="265" t="s">
        <v>87</v>
      </c>
      <c r="AV202" s="14" t="s">
        <v>87</v>
      </c>
      <c r="AW202" s="14" t="s">
        <v>33</v>
      </c>
      <c r="AX202" s="14" t="s">
        <v>77</v>
      </c>
      <c r="AY202" s="265" t="s">
        <v>149</v>
      </c>
    </row>
    <row r="203" s="14" customFormat="1">
      <c r="A203" s="14"/>
      <c r="B203" s="255"/>
      <c r="C203" s="256"/>
      <c r="D203" s="240" t="s">
        <v>163</v>
      </c>
      <c r="E203" s="257" t="s">
        <v>1</v>
      </c>
      <c r="F203" s="258" t="s">
        <v>1671</v>
      </c>
      <c r="G203" s="256"/>
      <c r="H203" s="259">
        <v>36.850000000000001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5" t="s">
        <v>163</v>
      </c>
      <c r="AU203" s="265" t="s">
        <v>87</v>
      </c>
      <c r="AV203" s="14" t="s">
        <v>87</v>
      </c>
      <c r="AW203" s="14" t="s">
        <v>33</v>
      </c>
      <c r="AX203" s="14" t="s">
        <v>77</v>
      </c>
      <c r="AY203" s="265" t="s">
        <v>149</v>
      </c>
    </row>
    <row r="204" s="15" customFormat="1">
      <c r="A204" s="15"/>
      <c r="B204" s="269"/>
      <c r="C204" s="270"/>
      <c r="D204" s="240" t="s">
        <v>163</v>
      </c>
      <c r="E204" s="271" t="s">
        <v>1</v>
      </c>
      <c r="F204" s="272" t="s">
        <v>319</v>
      </c>
      <c r="G204" s="270"/>
      <c r="H204" s="273">
        <v>37.593000000000004</v>
      </c>
      <c r="I204" s="274"/>
      <c r="J204" s="270"/>
      <c r="K204" s="270"/>
      <c r="L204" s="275"/>
      <c r="M204" s="276"/>
      <c r="N204" s="277"/>
      <c r="O204" s="277"/>
      <c r="P204" s="277"/>
      <c r="Q204" s="277"/>
      <c r="R204" s="277"/>
      <c r="S204" s="277"/>
      <c r="T204" s="278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9" t="s">
        <v>163</v>
      </c>
      <c r="AU204" s="279" t="s">
        <v>87</v>
      </c>
      <c r="AV204" s="15" t="s">
        <v>148</v>
      </c>
      <c r="AW204" s="15" t="s">
        <v>33</v>
      </c>
      <c r="AX204" s="15" t="s">
        <v>85</v>
      </c>
      <c r="AY204" s="279" t="s">
        <v>149</v>
      </c>
    </row>
    <row r="205" s="2" customFormat="1" ht="16.5" customHeight="1">
      <c r="A205" s="39"/>
      <c r="B205" s="40"/>
      <c r="C205" s="227" t="s">
        <v>8</v>
      </c>
      <c r="D205" s="227" t="s">
        <v>155</v>
      </c>
      <c r="E205" s="228" t="s">
        <v>1672</v>
      </c>
      <c r="F205" s="229" t="s">
        <v>1673</v>
      </c>
      <c r="G205" s="230" t="s">
        <v>284</v>
      </c>
      <c r="H205" s="231">
        <v>21</v>
      </c>
      <c r="I205" s="232"/>
      <c r="J205" s="233">
        <f>ROUND(I205*H205,2)</f>
        <v>0</v>
      </c>
      <c r="K205" s="229" t="s">
        <v>159</v>
      </c>
      <c r="L205" s="45"/>
      <c r="M205" s="234" t="s">
        <v>1</v>
      </c>
      <c r="N205" s="235" t="s">
        <v>42</v>
      </c>
      <c r="O205" s="92"/>
      <c r="P205" s="236">
        <f>O205*H205</f>
        <v>0</v>
      </c>
      <c r="Q205" s="236">
        <v>0.087419999999999998</v>
      </c>
      <c r="R205" s="236">
        <f>Q205*H205</f>
        <v>1.83582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148</v>
      </c>
      <c r="AT205" s="238" t="s">
        <v>155</v>
      </c>
      <c r="AU205" s="238" t="s">
        <v>87</v>
      </c>
      <c r="AY205" s="18" t="s">
        <v>149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85</v>
      </c>
      <c r="BK205" s="239">
        <f>ROUND(I205*H205,2)</f>
        <v>0</v>
      </c>
      <c r="BL205" s="18" t="s">
        <v>148</v>
      </c>
      <c r="BM205" s="238" t="s">
        <v>1674</v>
      </c>
    </row>
    <row r="206" s="2" customFormat="1">
      <c r="A206" s="39"/>
      <c r="B206" s="40"/>
      <c r="C206" s="41"/>
      <c r="D206" s="240" t="s">
        <v>162</v>
      </c>
      <c r="E206" s="41"/>
      <c r="F206" s="241" t="s">
        <v>1675</v>
      </c>
      <c r="G206" s="41"/>
      <c r="H206" s="41"/>
      <c r="I206" s="242"/>
      <c r="J206" s="41"/>
      <c r="K206" s="41"/>
      <c r="L206" s="45"/>
      <c r="M206" s="243"/>
      <c r="N206" s="244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162</v>
      </c>
      <c r="AU206" s="18" t="s">
        <v>87</v>
      </c>
    </row>
    <row r="207" s="14" customFormat="1">
      <c r="A207" s="14"/>
      <c r="B207" s="255"/>
      <c r="C207" s="256"/>
      <c r="D207" s="240" t="s">
        <v>163</v>
      </c>
      <c r="E207" s="257" t="s">
        <v>1</v>
      </c>
      <c r="F207" s="258" t="s">
        <v>1676</v>
      </c>
      <c r="G207" s="256"/>
      <c r="H207" s="259">
        <v>21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5" t="s">
        <v>163</v>
      </c>
      <c r="AU207" s="265" t="s">
        <v>87</v>
      </c>
      <c r="AV207" s="14" t="s">
        <v>87</v>
      </c>
      <c r="AW207" s="14" t="s">
        <v>33</v>
      </c>
      <c r="AX207" s="14" t="s">
        <v>85</v>
      </c>
      <c r="AY207" s="265" t="s">
        <v>149</v>
      </c>
    </row>
    <row r="208" s="2" customFormat="1" ht="16.5" customHeight="1">
      <c r="A208" s="39"/>
      <c r="B208" s="40"/>
      <c r="C208" s="280" t="s">
        <v>248</v>
      </c>
      <c r="D208" s="280" t="s">
        <v>553</v>
      </c>
      <c r="E208" s="281" t="s">
        <v>1677</v>
      </c>
      <c r="F208" s="282" t="s">
        <v>1678</v>
      </c>
      <c r="G208" s="283" t="s">
        <v>284</v>
      </c>
      <c r="H208" s="284">
        <v>1</v>
      </c>
      <c r="I208" s="285"/>
      <c r="J208" s="286">
        <f>ROUND(I208*H208,2)</f>
        <v>0</v>
      </c>
      <c r="K208" s="282" t="s">
        <v>159</v>
      </c>
      <c r="L208" s="287"/>
      <c r="M208" s="288" t="s">
        <v>1</v>
      </c>
      <c r="N208" s="289" t="s">
        <v>42</v>
      </c>
      <c r="O208" s="92"/>
      <c r="P208" s="236">
        <f>O208*H208</f>
        <v>0</v>
      </c>
      <c r="Q208" s="236">
        <v>0.021000000000000001</v>
      </c>
      <c r="R208" s="236">
        <f>Q208*H208</f>
        <v>0.021000000000000001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197</v>
      </c>
      <c r="AT208" s="238" t="s">
        <v>553</v>
      </c>
      <c r="AU208" s="238" t="s">
        <v>87</v>
      </c>
      <c r="AY208" s="18" t="s">
        <v>149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85</v>
      </c>
      <c r="BK208" s="239">
        <f>ROUND(I208*H208,2)</f>
        <v>0</v>
      </c>
      <c r="BL208" s="18" t="s">
        <v>148</v>
      </c>
      <c r="BM208" s="238" t="s">
        <v>1679</v>
      </c>
    </row>
    <row r="209" s="2" customFormat="1">
      <c r="A209" s="39"/>
      <c r="B209" s="40"/>
      <c r="C209" s="41"/>
      <c r="D209" s="240" t="s">
        <v>162</v>
      </c>
      <c r="E209" s="41"/>
      <c r="F209" s="241" t="s">
        <v>1678</v>
      </c>
      <c r="G209" s="41"/>
      <c r="H209" s="41"/>
      <c r="I209" s="242"/>
      <c r="J209" s="41"/>
      <c r="K209" s="41"/>
      <c r="L209" s="45"/>
      <c r="M209" s="243"/>
      <c r="N209" s="244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162</v>
      </c>
      <c r="AU209" s="18" t="s">
        <v>87</v>
      </c>
    </row>
    <row r="210" s="14" customFormat="1">
      <c r="A210" s="14"/>
      <c r="B210" s="255"/>
      <c r="C210" s="256"/>
      <c r="D210" s="240" t="s">
        <v>163</v>
      </c>
      <c r="E210" s="257" t="s">
        <v>1</v>
      </c>
      <c r="F210" s="258" t="s">
        <v>1680</v>
      </c>
      <c r="G210" s="256"/>
      <c r="H210" s="259">
        <v>1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5" t="s">
        <v>163</v>
      </c>
      <c r="AU210" s="265" t="s">
        <v>87</v>
      </c>
      <c r="AV210" s="14" t="s">
        <v>87</v>
      </c>
      <c r="AW210" s="14" t="s">
        <v>33</v>
      </c>
      <c r="AX210" s="14" t="s">
        <v>85</v>
      </c>
      <c r="AY210" s="265" t="s">
        <v>149</v>
      </c>
    </row>
    <row r="211" s="2" customFormat="1" ht="16.5" customHeight="1">
      <c r="A211" s="39"/>
      <c r="B211" s="40"/>
      <c r="C211" s="280" t="s">
        <v>255</v>
      </c>
      <c r="D211" s="280" t="s">
        <v>553</v>
      </c>
      <c r="E211" s="281" t="s">
        <v>1681</v>
      </c>
      <c r="F211" s="282" t="s">
        <v>1682</v>
      </c>
      <c r="G211" s="283" t="s">
        <v>284</v>
      </c>
      <c r="H211" s="284">
        <v>6</v>
      </c>
      <c r="I211" s="285"/>
      <c r="J211" s="286">
        <f>ROUND(I211*H211,2)</f>
        <v>0</v>
      </c>
      <c r="K211" s="282" t="s">
        <v>159</v>
      </c>
      <c r="L211" s="287"/>
      <c r="M211" s="288" t="s">
        <v>1</v>
      </c>
      <c r="N211" s="289" t="s">
        <v>42</v>
      </c>
      <c r="O211" s="92"/>
      <c r="P211" s="236">
        <f>O211*H211</f>
        <v>0</v>
      </c>
      <c r="Q211" s="236">
        <v>0.032000000000000001</v>
      </c>
      <c r="R211" s="236">
        <f>Q211*H211</f>
        <v>0.192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197</v>
      </c>
      <c r="AT211" s="238" t="s">
        <v>553</v>
      </c>
      <c r="AU211" s="238" t="s">
        <v>87</v>
      </c>
      <c r="AY211" s="18" t="s">
        <v>149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148</v>
      </c>
      <c r="BM211" s="238" t="s">
        <v>1683</v>
      </c>
    </row>
    <row r="212" s="2" customFormat="1">
      <c r="A212" s="39"/>
      <c r="B212" s="40"/>
      <c r="C212" s="41"/>
      <c r="D212" s="240" t="s">
        <v>162</v>
      </c>
      <c r="E212" s="41"/>
      <c r="F212" s="241" t="s">
        <v>1682</v>
      </c>
      <c r="G212" s="41"/>
      <c r="H212" s="41"/>
      <c r="I212" s="242"/>
      <c r="J212" s="41"/>
      <c r="K212" s="41"/>
      <c r="L212" s="45"/>
      <c r="M212" s="243"/>
      <c r="N212" s="244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162</v>
      </c>
      <c r="AU212" s="18" t="s">
        <v>87</v>
      </c>
    </row>
    <row r="213" s="14" customFormat="1">
      <c r="A213" s="14"/>
      <c r="B213" s="255"/>
      <c r="C213" s="256"/>
      <c r="D213" s="240" t="s">
        <v>163</v>
      </c>
      <c r="E213" s="257" t="s">
        <v>1</v>
      </c>
      <c r="F213" s="258" t="s">
        <v>1684</v>
      </c>
      <c r="G213" s="256"/>
      <c r="H213" s="259">
        <v>6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5" t="s">
        <v>163</v>
      </c>
      <c r="AU213" s="265" t="s">
        <v>87</v>
      </c>
      <c r="AV213" s="14" t="s">
        <v>87</v>
      </c>
      <c r="AW213" s="14" t="s">
        <v>33</v>
      </c>
      <c r="AX213" s="14" t="s">
        <v>85</v>
      </c>
      <c r="AY213" s="265" t="s">
        <v>149</v>
      </c>
    </row>
    <row r="214" s="2" customFormat="1" ht="16.5" customHeight="1">
      <c r="A214" s="39"/>
      <c r="B214" s="40"/>
      <c r="C214" s="280" t="s">
        <v>374</v>
      </c>
      <c r="D214" s="280" t="s">
        <v>553</v>
      </c>
      <c r="E214" s="281" t="s">
        <v>1685</v>
      </c>
      <c r="F214" s="282" t="s">
        <v>1686</v>
      </c>
      <c r="G214" s="283" t="s">
        <v>284</v>
      </c>
      <c r="H214" s="284">
        <v>7</v>
      </c>
      <c r="I214" s="285"/>
      <c r="J214" s="286">
        <f>ROUND(I214*H214,2)</f>
        <v>0</v>
      </c>
      <c r="K214" s="282" t="s">
        <v>159</v>
      </c>
      <c r="L214" s="287"/>
      <c r="M214" s="288" t="s">
        <v>1</v>
      </c>
      <c r="N214" s="289" t="s">
        <v>42</v>
      </c>
      <c r="O214" s="92"/>
      <c r="P214" s="236">
        <f>O214*H214</f>
        <v>0</v>
      </c>
      <c r="Q214" s="236">
        <v>0.041000000000000002</v>
      </c>
      <c r="R214" s="236">
        <f>Q214*H214</f>
        <v>0.28700000000000003</v>
      </c>
      <c r="S214" s="236">
        <v>0</v>
      </c>
      <c r="T214" s="23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8" t="s">
        <v>197</v>
      </c>
      <c r="AT214" s="238" t="s">
        <v>553</v>
      </c>
      <c r="AU214" s="238" t="s">
        <v>87</v>
      </c>
      <c r="AY214" s="18" t="s">
        <v>149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8" t="s">
        <v>85</v>
      </c>
      <c r="BK214" s="239">
        <f>ROUND(I214*H214,2)</f>
        <v>0</v>
      </c>
      <c r="BL214" s="18" t="s">
        <v>148</v>
      </c>
      <c r="BM214" s="238" t="s">
        <v>1687</v>
      </c>
    </row>
    <row r="215" s="2" customFormat="1">
      <c r="A215" s="39"/>
      <c r="B215" s="40"/>
      <c r="C215" s="41"/>
      <c r="D215" s="240" t="s">
        <v>162</v>
      </c>
      <c r="E215" s="41"/>
      <c r="F215" s="241" t="s">
        <v>1686</v>
      </c>
      <c r="G215" s="41"/>
      <c r="H215" s="41"/>
      <c r="I215" s="242"/>
      <c r="J215" s="41"/>
      <c r="K215" s="41"/>
      <c r="L215" s="45"/>
      <c r="M215" s="243"/>
      <c r="N215" s="244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162</v>
      </c>
      <c r="AU215" s="18" t="s">
        <v>87</v>
      </c>
    </row>
    <row r="216" s="14" customFormat="1">
      <c r="A216" s="14"/>
      <c r="B216" s="255"/>
      <c r="C216" s="256"/>
      <c r="D216" s="240" t="s">
        <v>163</v>
      </c>
      <c r="E216" s="257" t="s">
        <v>1</v>
      </c>
      <c r="F216" s="258" t="s">
        <v>1688</v>
      </c>
      <c r="G216" s="256"/>
      <c r="H216" s="259">
        <v>7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5" t="s">
        <v>163</v>
      </c>
      <c r="AU216" s="265" t="s">
        <v>87</v>
      </c>
      <c r="AV216" s="14" t="s">
        <v>87</v>
      </c>
      <c r="AW216" s="14" t="s">
        <v>33</v>
      </c>
      <c r="AX216" s="14" t="s">
        <v>85</v>
      </c>
      <c r="AY216" s="265" t="s">
        <v>149</v>
      </c>
    </row>
    <row r="217" s="2" customFormat="1" ht="16.5" customHeight="1">
      <c r="A217" s="39"/>
      <c r="B217" s="40"/>
      <c r="C217" s="280" t="s">
        <v>382</v>
      </c>
      <c r="D217" s="280" t="s">
        <v>553</v>
      </c>
      <c r="E217" s="281" t="s">
        <v>1689</v>
      </c>
      <c r="F217" s="282" t="s">
        <v>1690</v>
      </c>
      <c r="G217" s="283" t="s">
        <v>284</v>
      </c>
      <c r="H217" s="284">
        <v>7</v>
      </c>
      <c r="I217" s="285"/>
      <c r="J217" s="286">
        <f>ROUND(I217*H217,2)</f>
        <v>0</v>
      </c>
      <c r="K217" s="282" t="s">
        <v>159</v>
      </c>
      <c r="L217" s="287"/>
      <c r="M217" s="288" t="s">
        <v>1</v>
      </c>
      <c r="N217" s="289" t="s">
        <v>42</v>
      </c>
      <c r="O217" s="92"/>
      <c r="P217" s="236">
        <f>O217*H217</f>
        <v>0</v>
      </c>
      <c r="Q217" s="236">
        <v>0.052999999999999998</v>
      </c>
      <c r="R217" s="236">
        <f>Q217*H217</f>
        <v>0.371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197</v>
      </c>
      <c r="AT217" s="238" t="s">
        <v>553</v>
      </c>
      <c r="AU217" s="238" t="s">
        <v>87</v>
      </c>
      <c r="AY217" s="18" t="s">
        <v>149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85</v>
      </c>
      <c r="BK217" s="239">
        <f>ROUND(I217*H217,2)</f>
        <v>0</v>
      </c>
      <c r="BL217" s="18" t="s">
        <v>148</v>
      </c>
      <c r="BM217" s="238" t="s">
        <v>1691</v>
      </c>
    </row>
    <row r="218" s="2" customFormat="1">
      <c r="A218" s="39"/>
      <c r="B218" s="40"/>
      <c r="C218" s="41"/>
      <c r="D218" s="240" t="s">
        <v>162</v>
      </c>
      <c r="E218" s="41"/>
      <c r="F218" s="241" t="s">
        <v>1690</v>
      </c>
      <c r="G218" s="41"/>
      <c r="H218" s="41"/>
      <c r="I218" s="242"/>
      <c r="J218" s="41"/>
      <c r="K218" s="41"/>
      <c r="L218" s="45"/>
      <c r="M218" s="243"/>
      <c r="N218" s="244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162</v>
      </c>
      <c r="AU218" s="18" t="s">
        <v>87</v>
      </c>
    </row>
    <row r="219" s="14" customFormat="1">
      <c r="A219" s="14"/>
      <c r="B219" s="255"/>
      <c r="C219" s="256"/>
      <c r="D219" s="240" t="s">
        <v>163</v>
      </c>
      <c r="E219" s="257" t="s">
        <v>1</v>
      </c>
      <c r="F219" s="258" t="s">
        <v>1688</v>
      </c>
      <c r="G219" s="256"/>
      <c r="H219" s="259">
        <v>7</v>
      </c>
      <c r="I219" s="260"/>
      <c r="J219" s="256"/>
      <c r="K219" s="256"/>
      <c r="L219" s="261"/>
      <c r="M219" s="262"/>
      <c r="N219" s="263"/>
      <c r="O219" s="263"/>
      <c r="P219" s="263"/>
      <c r="Q219" s="263"/>
      <c r="R219" s="263"/>
      <c r="S219" s="263"/>
      <c r="T219" s="26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5" t="s">
        <v>163</v>
      </c>
      <c r="AU219" s="265" t="s">
        <v>87</v>
      </c>
      <c r="AV219" s="14" t="s">
        <v>87</v>
      </c>
      <c r="AW219" s="14" t="s">
        <v>33</v>
      </c>
      <c r="AX219" s="14" t="s">
        <v>85</v>
      </c>
      <c r="AY219" s="265" t="s">
        <v>149</v>
      </c>
    </row>
    <row r="220" s="12" customFormat="1" ht="22.8" customHeight="1">
      <c r="A220" s="12"/>
      <c r="B220" s="211"/>
      <c r="C220" s="212"/>
      <c r="D220" s="213" t="s">
        <v>76</v>
      </c>
      <c r="E220" s="225" t="s">
        <v>197</v>
      </c>
      <c r="F220" s="225" t="s">
        <v>889</v>
      </c>
      <c r="G220" s="212"/>
      <c r="H220" s="212"/>
      <c r="I220" s="215"/>
      <c r="J220" s="226">
        <f>BK220</f>
        <v>0</v>
      </c>
      <c r="K220" s="212"/>
      <c r="L220" s="217"/>
      <c r="M220" s="218"/>
      <c r="N220" s="219"/>
      <c r="O220" s="219"/>
      <c r="P220" s="220">
        <f>SUM(P221:P313)</f>
        <v>0</v>
      </c>
      <c r="Q220" s="219"/>
      <c r="R220" s="220">
        <f>SUM(R221:R313)</f>
        <v>57.786598420000004</v>
      </c>
      <c r="S220" s="219"/>
      <c r="T220" s="221">
        <f>SUM(T221:T313)</f>
        <v>2.1599999999999997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2" t="s">
        <v>85</v>
      </c>
      <c r="AT220" s="223" t="s">
        <v>76</v>
      </c>
      <c r="AU220" s="223" t="s">
        <v>85</v>
      </c>
      <c r="AY220" s="222" t="s">
        <v>149</v>
      </c>
      <c r="BK220" s="224">
        <f>SUM(BK221:BK313)</f>
        <v>0</v>
      </c>
    </row>
    <row r="221" s="2" customFormat="1" ht="16.5" customHeight="1">
      <c r="A221" s="39"/>
      <c r="B221" s="40"/>
      <c r="C221" s="227" t="s">
        <v>389</v>
      </c>
      <c r="D221" s="227" t="s">
        <v>155</v>
      </c>
      <c r="E221" s="228" t="s">
        <v>897</v>
      </c>
      <c r="F221" s="229" t="s">
        <v>898</v>
      </c>
      <c r="G221" s="230" t="s">
        <v>411</v>
      </c>
      <c r="H221" s="231">
        <v>7</v>
      </c>
      <c r="I221" s="232"/>
      <c r="J221" s="233">
        <f>ROUND(I221*H221,2)</f>
        <v>0</v>
      </c>
      <c r="K221" s="229" t="s">
        <v>159</v>
      </c>
      <c r="L221" s="45"/>
      <c r="M221" s="234" t="s">
        <v>1</v>
      </c>
      <c r="N221" s="235" t="s">
        <v>42</v>
      </c>
      <c r="O221" s="92"/>
      <c r="P221" s="236">
        <f>O221*H221</f>
        <v>0</v>
      </c>
      <c r="Q221" s="236">
        <v>0</v>
      </c>
      <c r="R221" s="236">
        <f>Q221*H221</f>
        <v>0</v>
      </c>
      <c r="S221" s="236">
        <v>0.029999999999999999</v>
      </c>
      <c r="T221" s="237">
        <f>S221*H221</f>
        <v>0.20999999999999999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148</v>
      </c>
      <c r="AT221" s="238" t="s">
        <v>155</v>
      </c>
      <c r="AU221" s="238" t="s">
        <v>87</v>
      </c>
      <c r="AY221" s="18" t="s">
        <v>149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85</v>
      </c>
      <c r="BK221" s="239">
        <f>ROUND(I221*H221,2)</f>
        <v>0</v>
      </c>
      <c r="BL221" s="18" t="s">
        <v>148</v>
      </c>
      <c r="BM221" s="238" t="s">
        <v>1692</v>
      </c>
    </row>
    <row r="222" s="2" customFormat="1">
      <c r="A222" s="39"/>
      <c r="B222" s="40"/>
      <c r="C222" s="41"/>
      <c r="D222" s="240" t="s">
        <v>162</v>
      </c>
      <c r="E222" s="41"/>
      <c r="F222" s="241" t="s">
        <v>900</v>
      </c>
      <c r="G222" s="41"/>
      <c r="H222" s="41"/>
      <c r="I222" s="242"/>
      <c r="J222" s="41"/>
      <c r="K222" s="41"/>
      <c r="L222" s="45"/>
      <c r="M222" s="243"/>
      <c r="N222" s="244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162</v>
      </c>
      <c r="AU222" s="18" t="s">
        <v>87</v>
      </c>
    </row>
    <row r="223" s="13" customFormat="1">
      <c r="A223" s="13"/>
      <c r="B223" s="245"/>
      <c r="C223" s="246"/>
      <c r="D223" s="240" t="s">
        <v>163</v>
      </c>
      <c r="E223" s="247" t="s">
        <v>1</v>
      </c>
      <c r="F223" s="248" t="s">
        <v>1693</v>
      </c>
      <c r="G223" s="246"/>
      <c r="H223" s="247" t="s">
        <v>1</v>
      </c>
      <c r="I223" s="249"/>
      <c r="J223" s="246"/>
      <c r="K223" s="246"/>
      <c r="L223" s="250"/>
      <c r="M223" s="251"/>
      <c r="N223" s="252"/>
      <c r="O223" s="252"/>
      <c r="P223" s="252"/>
      <c r="Q223" s="252"/>
      <c r="R223" s="252"/>
      <c r="S223" s="252"/>
      <c r="T223" s="25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4" t="s">
        <v>163</v>
      </c>
      <c r="AU223" s="254" t="s">
        <v>87</v>
      </c>
      <c r="AV223" s="13" t="s">
        <v>85</v>
      </c>
      <c r="AW223" s="13" t="s">
        <v>33</v>
      </c>
      <c r="AX223" s="13" t="s">
        <v>77</v>
      </c>
      <c r="AY223" s="254" t="s">
        <v>149</v>
      </c>
    </row>
    <row r="224" s="14" customFormat="1">
      <c r="A224" s="14"/>
      <c r="B224" s="255"/>
      <c r="C224" s="256"/>
      <c r="D224" s="240" t="s">
        <v>163</v>
      </c>
      <c r="E224" s="257" t="s">
        <v>1</v>
      </c>
      <c r="F224" s="258" t="s">
        <v>1694</v>
      </c>
      <c r="G224" s="256"/>
      <c r="H224" s="259">
        <v>7</v>
      </c>
      <c r="I224" s="260"/>
      <c r="J224" s="256"/>
      <c r="K224" s="256"/>
      <c r="L224" s="261"/>
      <c r="M224" s="262"/>
      <c r="N224" s="263"/>
      <c r="O224" s="263"/>
      <c r="P224" s="263"/>
      <c r="Q224" s="263"/>
      <c r="R224" s="263"/>
      <c r="S224" s="263"/>
      <c r="T224" s="26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5" t="s">
        <v>163</v>
      </c>
      <c r="AU224" s="265" t="s">
        <v>87</v>
      </c>
      <c r="AV224" s="14" t="s">
        <v>87</v>
      </c>
      <c r="AW224" s="14" t="s">
        <v>33</v>
      </c>
      <c r="AX224" s="14" t="s">
        <v>85</v>
      </c>
      <c r="AY224" s="265" t="s">
        <v>149</v>
      </c>
    </row>
    <row r="225" s="2" customFormat="1" ht="16.5" customHeight="1">
      <c r="A225" s="39"/>
      <c r="B225" s="40"/>
      <c r="C225" s="227" t="s">
        <v>7</v>
      </c>
      <c r="D225" s="227" t="s">
        <v>155</v>
      </c>
      <c r="E225" s="228" t="s">
        <v>1695</v>
      </c>
      <c r="F225" s="229" t="s">
        <v>1696</v>
      </c>
      <c r="G225" s="230" t="s">
        <v>411</v>
      </c>
      <c r="H225" s="231">
        <v>363.69999999999999</v>
      </c>
      <c r="I225" s="232"/>
      <c r="J225" s="233">
        <f>ROUND(I225*H225,2)</f>
        <v>0</v>
      </c>
      <c r="K225" s="229" t="s">
        <v>159</v>
      </c>
      <c r="L225" s="45"/>
      <c r="M225" s="234" t="s">
        <v>1</v>
      </c>
      <c r="N225" s="235" t="s">
        <v>42</v>
      </c>
      <c r="O225" s="92"/>
      <c r="P225" s="236">
        <f>O225*H225</f>
        <v>0</v>
      </c>
      <c r="Q225" s="236">
        <v>2.0000000000000002E-05</v>
      </c>
      <c r="R225" s="236">
        <f>Q225*H225</f>
        <v>0.0072740000000000001</v>
      </c>
      <c r="S225" s="236">
        <v>0</v>
      </c>
      <c r="T225" s="23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8" t="s">
        <v>148</v>
      </c>
      <c r="AT225" s="238" t="s">
        <v>155</v>
      </c>
      <c r="AU225" s="238" t="s">
        <v>87</v>
      </c>
      <c r="AY225" s="18" t="s">
        <v>149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8" t="s">
        <v>85</v>
      </c>
      <c r="BK225" s="239">
        <f>ROUND(I225*H225,2)</f>
        <v>0</v>
      </c>
      <c r="BL225" s="18" t="s">
        <v>148</v>
      </c>
      <c r="BM225" s="238" t="s">
        <v>1697</v>
      </c>
    </row>
    <row r="226" s="2" customFormat="1">
      <c r="A226" s="39"/>
      <c r="B226" s="40"/>
      <c r="C226" s="41"/>
      <c r="D226" s="240" t="s">
        <v>162</v>
      </c>
      <c r="E226" s="41"/>
      <c r="F226" s="241" t="s">
        <v>1698</v>
      </c>
      <c r="G226" s="41"/>
      <c r="H226" s="41"/>
      <c r="I226" s="242"/>
      <c r="J226" s="41"/>
      <c r="K226" s="41"/>
      <c r="L226" s="45"/>
      <c r="M226" s="243"/>
      <c r="N226" s="244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162</v>
      </c>
      <c r="AU226" s="18" t="s">
        <v>87</v>
      </c>
    </row>
    <row r="227" s="13" customFormat="1">
      <c r="A227" s="13"/>
      <c r="B227" s="245"/>
      <c r="C227" s="246"/>
      <c r="D227" s="240" t="s">
        <v>163</v>
      </c>
      <c r="E227" s="247" t="s">
        <v>1</v>
      </c>
      <c r="F227" s="248" t="s">
        <v>1699</v>
      </c>
      <c r="G227" s="246"/>
      <c r="H227" s="247" t="s">
        <v>1</v>
      </c>
      <c r="I227" s="249"/>
      <c r="J227" s="246"/>
      <c r="K227" s="246"/>
      <c r="L227" s="250"/>
      <c r="M227" s="251"/>
      <c r="N227" s="252"/>
      <c r="O227" s="252"/>
      <c r="P227" s="252"/>
      <c r="Q227" s="252"/>
      <c r="R227" s="252"/>
      <c r="S227" s="252"/>
      <c r="T227" s="25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4" t="s">
        <v>163</v>
      </c>
      <c r="AU227" s="254" t="s">
        <v>87</v>
      </c>
      <c r="AV227" s="13" t="s">
        <v>85</v>
      </c>
      <c r="AW227" s="13" t="s">
        <v>33</v>
      </c>
      <c r="AX227" s="13" t="s">
        <v>77</v>
      </c>
      <c r="AY227" s="254" t="s">
        <v>149</v>
      </c>
    </row>
    <row r="228" s="14" customFormat="1">
      <c r="A228" s="14"/>
      <c r="B228" s="255"/>
      <c r="C228" s="256"/>
      <c r="D228" s="240" t="s">
        <v>163</v>
      </c>
      <c r="E228" s="257" t="s">
        <v>1</v>
      </c>
      <c r="F228" s="258" t="s">
        <v>1700</v>
      </c>
      <c r="G228" s="256"/>
      <c r="H228" s="259">
        <v>368.5</v>
      </c>
      <c r="I228" s="260"/>
      <c r="J228" s="256"/>
      <c r="K228" s="256"/>
      <c r="L228" s="261"/>
      <c r="M228" s="262"/>
      <c r="N228" s="263"/>
      <c r="O228" s="263"/>
      <c r="P228" s="263"/>
      <c r="Q228" s="263"/>
      <c r="R228" s="263"/>
      <c r="S228" s="263"/>
      <c r="T228" s="26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5" t="s">
        <v>163</v>
      </c>
      <c r="AU228" s="265" t="s">
        <v>87</v>
      </c>
      <c r="AV228" s="14" t="s">
        <v>87</v>
      </c>
      <c r="AW228" s="14" t="s">
        <v>33</v>
      </c>
      <c r="AX228" s="14" t="s">
        <v>77</v>
      </c>
      <c r="AY228" s="265" t="s">
        <v>149</v>
      </c>
    </row>
    <row r="229" s="14" customFormat="1">
      <c r="A229" s="14"/>
      <c r="B229" s="255"/>
      <c r="C229" s="256"/>
      <c r="D229" s="240" t="s">
        <v>163</v>
      </c>
      <c r="E229" s="257" t="s">
        <v>1</v>
      </c>
      <c r="F229" s="258" t="s">
        <v>1701</v>
      </c>
      <c r="G229" s="256"/>
      <c r="H229" s="259">
        <v>-4.7999999999999998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5" t="s">
        <v>163</v>
      </c>
      <c r="AU229" s="265" t="s">
        <v>87</v>
      </c>
      <c r="AV229" s="14" t="s">
        <v>87</v>
      </c>
      <c r="AW229" s="14" t="s">
        <v>33</v>
      </c>
      <c r="AX229" s="14" t="s">
        <v>77</v>
      </c>
      <c r="AY229" s="265" t="s">
        <v>149</v>
      </c>
    </row>
    <row r="230" s="15" customFormat="1">
      <c r="A230" s="15"/>
      <c r="B230" s="269"/>
      <c r="C230" s="270"/>
      <c r="D230" s="240" t="s">
        <v>163</v>
      </c>
      <c r="E230" s="271" t="s">
        <v>1</v>
      </c>
      <c r="F230" s="272" t="s">
        <v>319</v>
      </c>
      <c r="G230" s="270"/>
      <c r="H230" s="273">
        <v>363.69999999999999</v>
      </c>
      <c r="I230" s="274"/>
      <c r="J230" s="270"/>
      <c r="K230" s="270"/>
      <c r="L230" s="275"/>
      <c r="M230" s="276"/>
      <c r="N230" s="277"/>
      <c r="O230" s="277"/>
      <c r="P230" s="277"/>
      <c r="Q230" s="277"/>
      <c r="R230" s="277"/>
      <c r="S230" s="277"/>
      <c r="T230" s="278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9" t="s">
        <v>163</v>
      </c>
      <c r="AU230" s="279" t="s">
        <v>87</v>
      </c>
      <c r="AV230" s="15" t="s">
        <v>148</v>
      </c>
      <c r="AW230" s="15" t="s">
        <v>33</v>
      </c>
      <c r="AX230" s="15" t="s">
        <v>85</v>
      </c>
      <c r="AY230" s="279" t="s">
        <v>149</v>
      </c>
    </row>
    <row r="231" s="2" customFormat="1" ht="16.5" customHeight="1">
      <c r="A231" s="39"/>
      <c r="B231" s="40"/>
      <c r="C231" s="280" t="s">
        <v>399</v>
      </c>
      <c r="D231" s="280" t="s">
        <v>553</v>
      </c>
      <c r="E231" s="281" t="s">
        <v>1702</v>
      </c>
      <c r="F231" s="282" t="s">
        <v>1703</v>
      </c>
      <c r="G231" s="283" t="s">
        <v>411</v>
      </c>
      <c r="H231" s="284">
        <v>374.61099999999999</v>
      </c>
      <c r="I231" s="285"/>
      <c r="J231" s="286">
        <f>ROUND(I231*H231,2)</f>
        <v>0</v>
      </c>
      <c r="K231" s="282" t="s">
        <v>159</v>
      </c>
      <c r="L231" s="287"/>
      <c r="M231" s="288" t="s">
        <v>1</v>
      </c>
      <c r="N231" s="289" t="s">
        <v>42</v>
      </c>
      <c r="O231" s="92"/>
      <c r="P231" s="236">
        <f>O231*H231</f>
        <v>0</v>
      </c>
      <c r="Q231" s="236">
        <v>0.01052</v>
      </c>
      <c r="R231" s="236">
        <f>Q231*H231</f>
        <v>3.9409077199999998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197</v>
      </c>
      <c r="AT231" s="238" t="s">
        <v>553</v>
      </c>
      <c r="AU231" s="238" t="s">
        <v>87</v>
      </c>
      <c r="AY231" s="18" t="s">
        <v>149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85</v>
      </c>
      <c r="BK231" s="239">
        <f>ROUND(I231*H231,2)</f>
        <v>0</v>
      </c>
      <c r="BL231" s="18" t="s">
        <v>148</v>
      </c>
      <c r="BM231" s="238" t="s">
        <v>1704</v>
      </c>
    </row>
    <row r="232" s="2" customFormat="1">
      <c r="A232" s="39"/>
      <c r="B232" s="40"/>
      <c r="C232" s="41"/>
      <c r="D232" s="240" t="s">
        <v>162</v>
      </c>
      <c r="E232" s="41"/>
      <c r="F232" s="241" t="s">
        <v>1703</v>
      </c>
      <c r="G232" s="41"/>
      <c r="H232" s="41"/>
      <c r="I232" s="242"/>
      <c r="J232" s="41"/>
      <c r="K232" s="41"/>
      <c r="L232" s="45"/>
      <c r="M232" s="243"/>
      <c r="N232" s="244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162</v>
      </c>
      <c r="AU232" s="18" t="s">
        <v>87</v>
      </c>
    </row>
    <row r="233" s="14" customFormat="1">
      <c r="A233" s="14"/>
      <c r="B233" s="255"/>
      <c r="C233" s="256"/>
      <c r="D233" s="240" t="s">
        <v>163</v>
      </c>
      <c r="E233" s="257" t="s">
        <v>1</v>
      </c>
      <c r="F233" s="258" t="s">
        <v>1705</v>
      </c>
      <c r="G233" s="256"/>
      <c r="H233" s="259">
        <v>363.69999999999999</v>
      </c>
      <c r="I233" s="260"/>
      <c r="J233" s="256"/>
      <c r="K233" s="256"/>
      <c r="L233" s="261"/>
      <c r="M233" s="262"/>
      <c r="N233" s="263"/>
      <c r="O233" s="263"/>
      <c r="P233" s="263"/>
      <c r="Q233" s="263"/>
      <c r="R233" s="263"/>
      <c r="S233" s="263"/>
      <c r="T233" s="26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5" t="s">
        <v>163</v>
      </c>
      <c r="AU233" s="265" t="s">
        <v>87</v>
      </c>
      <c r="AV233" s="14" t="s">
        <v>87</v>
      </c>
      <c r="AW233" s="14" t="s">
        <v>33</v>
      </c>
      <c r="AX233" s="14" t="s">
        <v>85</v>
      </c>
      <c r="AY233" s="265" t="s">
        <v>149</v>
      </c>
    </row>
    <row r="234" s="13" customFormat="1">
      <c r="A234" s="13"/>
      <c r="B234" s="245"/>
      <c r="C234" s="246"/>
      <c r="D234" s="240" t="s">
        <v>163</v>
      </c>
      <c r="E234" s="247" t="s">
        <v>1</v>
      </c>
      <c r="F234" s="248" t="s">
        <v>1706</v>
      </c>
      <c r="G234" s="246"/>
      <c r="H234" s="247" t="s">
        <v>1</v>
      </c>
      <c r="I234" s="249"/>
      <c r="J234" s="246"/>
      <c r="K234" s="246"/>
      <c r="L234" s="250"/>
      <c r="M234" s="251"/>
      <c r="N234" s="252"/>
      <c r="O234" s="252"/>
      <c r="P234" s="252"/>
      <c r="Q234" s="252"/>
      <c r="R234" s="252"/>
      <c r="S234" s="252"/>
      <c r="T234" s="25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4" t="s">
        <v>163</v>
      </c>
      <c r="AU234" s="254" t="s">
        <v>87</v>
      </c>
      <c r="AV234" s="13" t="s">
        <v>85</v>
      </c>
      <c r="AW234" s="13" t="s">
        <v>33</v>
      </c>
      <c r="AX234" s="13" t="s">
        <v>77</v>
      </c>
      <c r="AY234" s="254" t="s">
        <v>149</v>
      </c>
    </row>
    <row r="235" s="14" customFormat="1">
      <c r="A235" s="14"/>
      <c r="B235" s="255"/>
      <c r="C235" s="256"/>
      <c r="D235" s="240" t="s">
        <v>163</v>
      </c>
      <c r="E235" s="256"/>
      <c r="F235" s="258" t="s">
        <v>1707</v>
      </c>
      <c r="G235" s="256"/>
      <c r="H235" s="259">
        <v>374.61099999999999</v>
      </c>
      <c r="I235" s="260"/>
      <c r="J235" s="256"/>
      <c r="K235" s="256"/>
      <c r="L235" s="261"/>
      <c r="M235" s="262"/>
      <c r="N235" s="263"/>
      <c r="O235" s="263"/>
      <c r="P235" s="263"/>
      <c r="Q235" s="263"/>
      <c r="R235" s="263"/>
      <c r="S235" s="263"/>
      <c r="T235" s="26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5" t="s">
        <v>163</v>
      </c>
      <c r="AU235" s="265" t="s">
        <v>87</v>
      </c>
      <c r="AV235" s="14" t="s">
        <v>87</v>
      </c>
      <c r="AW235" s="14" t="s">
        <v>4</v>
      </c>
      <c r="AX235" s="14" t="s">
        <v>85</v>
      </c>
      <c r="AY235" s="265" t="s">
        <v>149</v>
      </c>
    </row>
    <row r="236" s="2" customFormat="1" ht="16.5" customHeight="1">
      <c r="A236" s="39"/>
      <c r="B236" s="40"/>
      <c r="C236" s="227" t="s">
        <v>408</v>
      </c>
      <c r="D236" s="227" t="s">
        <v>155</v>
      </c>
      <c r="E236" s="228" t="s">
        <v>1708</v>
      </c>
      <c r="F236" s="229" t="s">
        <v>1709</v>
      </c>
      <c r="G236" s="230" t="s">
        <v>411</v>
      </c>
      <c r="H236" s="231">
        <v>4.9699999999999998</v>
      </c>
      <c r="I236" s="232"/>
      <c r="J236" s="233">
        <f>ROUND(I236*H236,2)</f>
        <v>0</v>
      </c>
      <c r="K236" s="229" t="s">
        <v>159</v>
      </c>
      <c r="L236" s="45"/>
      <c r="M236" s="234" t="s">
        <v>1</v>
      </c>
      <c r="N236" s="235" t="s">
        <v>42</v>
      </c>
      <c r="O236" s="92"/>
      <c r="P236" s="236">
        <f>O236*H236</f>
        <v>0</v>
      </c>
      <c r="Q236" s="236">
        <v>3.0000000000000001E-05</v>
      </c>
      <c r="R236" s="236">
        <f>Q236*H236</f>
        <v>0.00014909999999999999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148</v>
      </c>
      <c r="AT236" s="238" t="s">
        <v>155</v>
      </c>
      <c r="AU236" s="238" t="s">
        <v>87</v>
      </c>
      <c r="AY236" s="18" t="s">
        <v>149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85</v>
      </c>
      <c r="BK236" s="239">
        <f>ROUND(I236*H236,2)</f>
        <v>0</v>
      </c>
      <c r="BL236" s="18" t="s">
        <v>148</v>
      </c>
      <c r="BM236" s="238" t="s">
        <v>1710</v>
      </c>
    </row>
    <row r="237" s="2" customFormat="1">
      <c r="A237" s="39"/>
      <c r="B237" s="40"/>
      <c r="C237" s="41"/>
      <c r="D237" s="240" t="s">
        <v>162</v>
      </c>
      <c r="E237" s="41"/>
      <c r="F237" s="241" t="s">
        <v>1711</v>
      </c>
      <c r="G237" s="41"/>
      <c r="H237" s="41"/>
      <c r="I237" s="242"/>
      <c r="J237" s="41"/>
      <c r="K237" s="41"/>
      <c r="L237" s="45"/>
      <c r="M237" s="243"/>
      <c r="N237" s="244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162</v>
      </c>
      <c r="AU237" s="18" t="s">
        <v>87</v>
      </c>
    </row>
    <row r="238" s="14" customFormat="1">
      <c r="A238" s="14"/>
      <c r="B238" s="255"/>
      <c r="C238" s="256"/>
      <c r="D238" s="240" t="s">
        <v>163</v>
      </c>
      <c r="E238" s="257" t="s">
        <v>1</v>
      </c>
      <c r="F238" s="258" t="s">
        <v>1712</v>
      </c>
      <c r="G238" s="256"/>
      <c r="H238" s="259">
        <v>5.5</v>
      </c>
      <c r="I238" s="260"/>
      <c r="J238" s="256"/>
      <c r="K238" s="256"/>
      <c r="L238" s="261"/>
      <c r="M238" s="262"/>
      <c r="N238" s="263"/>
      <c r="O238" s="263"/>
      <c r="P238" s="263"/>
      <c r="Q238" s="263"/>
      <c r="R238" s="263"/>
      <c r="S238" s="263"/>
      <c r="T238" s="26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5" t="s">
        <v>163</v>
      </c>
      <c r="AU238" s="265" t="s">
        <v>87</v>
      </c>
      <c r="AV238" s="14" t="s">
        <v>87</v>
      </c>
      <c r="AW238" s="14" t="s">
        <v>33</v>
      </c>
      <c r="AX238" s="14" t="s">
        <v>77</v>
      </c>
      <c r="AY238" s="265" t="s">
        <v>149</v>
      </c>
    </row>
    <row r="239" s="14" customFormat="1">
      <c r="A239" s="14"/>
      <c r="B239" s="255"/>
      <c r="C239" s="256"/>
      <c r="D239" s="240" t="s">
        <v>163</v>
      </c>
      <c r="E239" s="257" t="s">
        <v>1</v>
      </c>
      <c r="F239" s="258" t="s">
        <v>1713</v>
      </c>
      <c r="G239" s="256"/>
      <c r="H239" s="259">
        <v>-0.53000000000000003</v>
      </c>
      <c r="I239" s="260"/>
      <c r="J239" s="256"/>
      <c r="K239" s="256"/>
      <c r="L239" s="261"/>
      <c r="M239" s="262"/>
      <c r="N239" s="263"/>
      <c r="O239" s="263"/>
      <c r="P239" s="263"/>
      <c r="Q239" s="263"/>
      <c r="R239" s="263"/>
      <c r="S239" s="263"/>
      <c r="T239" s="26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5" t="s">
        <v>163</v>
      </c>
      <c r="AU239" s="265" t="s">
        <v>87</v>
      </c>
      <c r="AV239" s="14" t="s">
        <v>87</v>
      </c>
      <c r="AW239" s="14" t="s">
        <v>33</v>
      </c>
      <c r="AX239" s="14" t="s">
        <v>77</v>
      </c>
      <c r="AY239" s="265" t="s">
        <v>149</v>
      </c>
    </row>
    <row r="240" s="15" customFormat="1">
      <c r="A240" s="15"/>
      <c r="B240" s="269"/>
      <c r="C240" s="270"/>
      <c r="D240" s="240" t="s">
        <v>163</v>
      </c>
      <c r="E240" s="271" t="s">
        <v>1</v>
      </c>
      <c r="F240" s="272" t="s">
        <v>319</v>
      </c>
      <c r="G240" s="270"/>
      <c r="H240" s="273">
        <v>4.9699999999999998</v>
      </c>
      <c r="I240" s="274"/>
      <c r="J240" s="270"/>
      <c r="K240" s="270"/>
      <c r="L240" s="275"/>
      <c r="M240" s="276"/>
      <c r="N240" s="277"/>
      <c r="O240" s="277"/>
      <c r="P240" s="277"/>
      <c r="Q240" s="277"/>
      <c r="R240" s="277"/>
      <c r="S240" s="277"/>
      <c r="T240" s="278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9" t="s">
        <v>163</v>
      </c>
      <c r="AU240" s="279" t="s">
        <v>87</v>
      </c>
      <c r="AV240" s="15" t="s">
        <v>148</v>
      </c>
      <c r="AW240" s="15" t="s">
        <v>33</v>
      </c>
      <c r="AX240" s="15" t="s">
        <v>85</v>
      </c>
      <c r="AY240" s="279" t="s">
        <v>149</v>
      </c>
    </row>
    <row r="241" s="2" customFormat="1" ht="16.5" customHeight="1">
      <c r="A241" s="39"/>
      <c r="B241" s="40"/>
      <c r="C241" s="280" t="s">
        <v>415</v>
      </c>
      <c r="D241" s="280" t="s">
        <v>553</v>
      </c>
      <c r="E241" s="281" t="s">
        <v>1714</v>
      </c>
      <c r="F241" s="282" t="s">
        <v>1715</v>
      </c>
      <c r="G241" s="283" t="s">
        <v>411</v>
      </c>
      <c r="H241" s="284">
        <v>5.0449999999999999</v>
      </c>
      <c r="I241" s="285"/>
      <c r="J241" s="286">
        <f>ROUND(I241*H241,2)</f>
        <v>0</v>
      </c>
      <c r="K241" s="282" t="s">
        <v>159</v>
      </c>
      <c r="L241" s="287"/>
      <c r="M241" s="288" t="s">
        <v>1</v>
      </c>
      <c r="N241" s="289" t="s">
        <v>42</v>
      </c>
      <c r="O241" s="92"/>
      <c r="P241" s="236">
        <f>O241*H241</f>
        <v>0</v>
      </c>
      <c r="Q241" s="236">
        <v>0.01528</v>
      </c>
      <c r="R241" s="236">
        <f>Q241*H241</f>
        <v>0.077087600000000006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197</v>
      </c>
      <c r="AT241" s="238" t="s">
        <v>553</v>
      </c>
      <c r="AU241" s="238" t="s">
        <v>87</v>
      </c>
      <c r="AY241" s="18" t="s">
        <v>149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85</v>
      </c>
      <c r="BK241" s="239">
        <f>ROUND(I241*H241,2)</f>
        <v>0</v>
      </c>
      <c r="BL241" s="18" t="s">
        <v>148</v>
      </c>
      <c r="BM241" s="238" t="s">
        <v>1716</v>
      </c>
    </row>
    <row r="242" s="2" customFormat="1">
      <c r="A242" s="39"/>
      <c r="B242" s="40"/>
      <c r="C242" s="41"/>
      <c r="D242" s="240" t="s">
        <v>162</v>
      </c>
      <c r="E242" s="41"/>
      <c r="F242" s="241" t="s">
        <v>1715</v>
      </c>
      <c r="G242" s="41"/>
      <c r="H242" s="41"/>
      <c r="I242" s="242"/>
      <c r="J242" s="41"/>
      <c r="K242" s="41"/>
      <c r="L242" s="45"/>
      <c r="M242" s="243"/>
      <c r="N242" s="244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162</v>
      </c>
      <c r="AU242" s="18" t="s">
        <v>87</v>
      </c>
    </row>
    <row r="243" s="14" customFormat="1">
      <c r="A243" s="14"/>
      <c r="B243" s="255"/>
      <c r="C243" s="256"/>
      <c r="D243" s="240" t="s">
        <v>163</v>
      </c>
      <c r="E243" s="257" t="s">
        <v>1</v>
      </c>
      <c r="F243" s="258" t="s">
        <v>1717</v>
      </c>
      <c r="G243" s="256"/>
      <c r="H243" s="259">
        <v>4.9699999999999998</v>
      </c>
      <c r="I243" s="260"/>
      <c r="J243" s="256"/>
      <c r="K243" s="256"/>
      <c r="L243" s="261"/>
      <c r="M243" s="262"/>
      <c r="N243" s="263"/>
      <c r="O243" s="263"/>
      <c r="P243" s="263"/>
      <c r="Q243" s="263"/>
      <c r="R243" s="263"/>
      <c r="S243" s="263"/>
      <c r="T243" s="26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5" t="s">
        <v>163</v>
      </c>
      <c r="AU243" s="265" t="s">
        <v>87</v>
      </c>
      <c r="AV243" s="14" t="s">
        <v>87</v>
      </c>
      <c r="AW243" s="14" t="s">
        <v>33</v>
      </c>
      <c r="AX243" s="14" t="s">
        <v>85</v>
      </c>
      <c r="AY243" s="265" t="s">
        <v>149</v>
      </c>
    </row>
    <row r="244" s="13" customFormat="1">
      <c r="A244" s="13"/>
      <c r="B244" s="245"/>
      <c r="C244" s="246"/>
      <c r="D244" s="240" t="s">
        <v>163</v>
      </c>
      <c r="E244" s="247" t="s">
        <v>1</v>
      </c>
      <c r="F244" s="248" t="s">
        <v>1399</v>
      </c>
      <c r="G244" s="246"/>
      <c r="H244" s="247" t="s">
        <v>1</v>
      </c>
      <c r="I244" s="249"/>
      <c r="J244" s="246"/>
      <c r="K244" s="246"/>
      <c r="L244" s="250"/>
      <c r="M244" s="251"/>
      <c r="N244" s="252"/>
      <c r="O244" s="252"/>
      <c r="P244" s="252"/>
      <c r="Q244" s="252"/>
      <c r="R244" s="252"/>
      <c r="S244" s="252"/>
      <c r="T244" s="25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4" t="s">
        <v>163</v>
      </c>
      <c r="AU244" s="254" t="s">
        <v>87</v>
      </c>
      <c r="AV244" s="13" t="s">
        <v>85</v>
      </c>
      <c r="AW244" s="13" t="s">
        <v>33</v>
      </c>
      <c r="AX244" s="13" t="s">
        <v>77</v>
      </c>
      <c r="AY244" s="254" t="s">
        <v>149</v>
      </c>
    </row>
    <row r="245" s="14" customFormat="1">
      <c r="A245" s="14"/>
      <c r="B245" s="255"/>
      <c r="C245" s="256"/>
      <c r="D245" s="240" t="s">
        <v>163</v>
      </c>
      <c r="E245" s="256"/>
      <c r="F245" s="258" t="s">
        <v>1718</v>
      </c>
      <c r="G245" s="256"/>
      <c r="H245" s="259">
        <v>5.0449999999999999</v>
      </c>
      <c r="I245" s="260"/>
      <c r="J245" s="256"/>
      <c r="K245" s="256"/>
      <c r="L245" s="261"/>
      <c r="M245" s="262"/>
      <c r="N245" s="263"/>
      <c r="O245" s="263"/>
      <c r="P245" s="263"/>
      <c r="Q245" s="263"/>
      <c r="R245" s="263"/>
      <c r="S245" s="263"/>
      <c r="T245" s="26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5" t="s">
        <v>163</v>
      </c>
      <c r="AU245" s="265" t="s">
        <v>87</v>
      </c>
      <c r="AV245" s="14" t="s">
        <v>87</v>
      </c>
      <c r="AW245" s="14" t="s">
        <v>4</v>
      </c>
      <c r="AX245" s="14" t="s">
        <v>85</v>
      </c>
      <c r="AY245" s="265" t="s">
        <v>149</v>
      </c>
    </row>
    <row r="246" s="2" customFormat="1" ht="21.75" customHeight="1">
      <c r="A246" s="39"/>
      <c r="B246" s="40"/>
      <c r="C246" s="227" t="s">
        <v>422</v>
      </c>
      <c r="D246" s="227" t="s">
        <v>155</v>
      </c>
      <c r="E246" s="228" t="s">
        <v>1719</v>
      </c>
      <c r="F246" s="229" t="s">
        <v>1720</v>
      </c>
      <c r="G246" s="230" t="s">
        <v>284</v>
      </c>
      <c r="H246" s="231">
        <v>15</v>
      </c>
      <c r="I246" s="232"/>
      <c r="J246" s="233">
        <f>ROUND(I246*H246,2)</f>
        <v>0</v>
      </c>
      <c r="K246" s="229" t="s">
        <v>159</v>
      </c>
      <c r="L246" s="45"/>
      <c r="M246" s="234" t="s">
        <v>1</v>
      </c>
      <c r="N246" s="235" t="s">
        <v>42</v>
      </c>
      <c r="O246" s="92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148</v>
      </c>
      <c r="AT246" s="238" t="s">
        <v>155</v>
      </c>
      <c r="AU246" s="238" t="s">
        <v>87</v>
      </c>
      <c r="AY246" s="18" t="s">
        <v>149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85</v>
      </c>
      <c r="BK246" s="239">
        <f>ROUND(I246*H246,2)</f>
        <v>0</v>
      </c>
      <c r="BL246" s="18" t="s">
        <v>148</v>
      </c>
      <c r="BM246" s="238" t="s">
        <v>1721</v>
      </c>
    </row>
    <row r="247" s="2" customFormat="1">
      <c r="A247" s="39"/>
      <c r="B247" s="40"/>
      <c r="C247" s="41"/>
      <c r="D247" s="240" t="s">
        <v>162</v>
      </c>
      <c r="E247" s="41"/>
      <c r="F247" s="241" t="s">
        <v>1722</v>
      </c>
      <c r="G247" s="41"/>
      <c r="H247" s="41"/>
      <c r="I247" s="242"/>
      <c r="J247" s="41"/>
      <c r="K247" s="41"/>
      <c r="L247" s="45"/>
      <c r="M247" s="243"/>
      <c r="N247" s="244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162</v>
      </c>
      <c r="AU247" s="18" t="s">
        <v>87</v>
      </c>
    </row>
    <row r="248" s="14" customFormat="1">
      <c r="A248" s="14"/>
      <c r="B248" s="255"/>
      <c r="C248" s="256"/>
      <c r="D248" s="240" t="s">
        <v>163</v>
      </c>
      <c r="E248" s="257" t="s">
        <v>1</v>
      </c>
      <c r="F248" s="258" t="s">
        <v>1723</v>
      </c>
      <c r="G248" s="256"/>
      <c r="H248" s="259">
        <v>15</v>
      </c>
      <c r="I248" s="260"/>
      <c r="J248" s="256"/>
      <c r="K248" s="256"/>
      <c r="L248" s="261"/>
      <c r="M248" s="262"/>
      <c r="N248" s="263"/>
      <c r="O248" s="263"/>
      <c r="P248" s="263"/>
      <c r="Q248" s="263"/>
      <c r="R248" s="263"/>
      <c r="S248" s="263"/>
      <c r="T248" s="26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5" t="s">
        <v>163</v>
      </c>
      <c r="AU248" s="265" t="s">
        <v>87</v>
      </c>
      <c r="AV248" s="14" t="s">
        <v>87</v>
      </c>
      <c r="AW248" s="14" t="s">
        <v>33</v>
      </c>
      <c r="AX248" s="14" t="s">
        <v>85</v>
      </c>
      <c r="AY248" s="265" t="s">
        <v>149</v>
      </c>
    </row>
    <row r="249" s="2" customFormat="1" ht="16.5" customHeight="1">
      <c r="A249" s="39"/>
      <c r="B249" s="40"/>
      <c r="C249" s="280" t="s">
        <v>430</v>
      </c>
      <c r="D249" s="280" t="s">
        <v>553</v>
      </c>
      <c r="E249" s="281" t="s">
        <v>1724</v>
      </c>
      <c r="F249" s="282" t="s">
        <v>1725</v>
      </c>
      <c r="G249" s="283" t="s">
        <v>284</v>
      </c>
      <c r="H249" s="284">
        <v>15</v>
      </c>
      <c r="I249" s="285"/>
      <c r="J249" s="286">
        <f>ROUND(I249*H249,2)</f>
        <v>0</v>
      </c>
      <c r="K249" s="282" t="s">
        <v>159</v>
      </c>
      <c r="L249" s="287"/>
      <c r="M249" s="288" t="s">
        <v>1</v>
      </c>
      <c r="N249" s="289" t="s">
        <v>42</v>
      </c>
      <c r="O249" s="92"/>
      <c r="P249" s="236">
        <f>O249*H249</f>
        <v>0</v>
      </c>
      <c r="Q249" s="236">
        <v>0.0037000000000000002</v>
      </c>
      <c r="R249" s="236">
        <f>Q249*H249</f>
        <v>0.055500000000000001</v>
      </c>
      <c r="S249" s="236">
        <v>0</v>
      </c>
      <c r="T249" s="23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8" t="s">
        <v>197</v>
      </c>
      <c r="AT249" s="238" t="s">
        <v>553</v>
      </c>
      <c r="AU249" s="238" t="s">
        <v>87</v>
      </c>
      <c r="AY249" s="18" t="s">
        <v>149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8" t="s">
        <v>85</v>
      </c>
      <c r="BK249" s="239">
        <f>ROUND(I249*H249,2)</f>
        <v>0</v>
      </c>
      <c r="BL249" s="18" t="s">
        <v>148</v>
      </c>
      <c r="BM249" s="238" t="s">
        <v>1726</v>
      </c>
    </row>
    <row r="250" s="2" customFormat="1">
      <c r="A250" s="39"/>
      <c r="B250" s="40"/>
      <c r="C250" s="41"/>
      <c r="D250" s="240" t="s">
        <v>162</v>
      </c>
      <c r="E250" s="41"/>
      <c r="F250" s="241" t="s">
        <v>1725</v>
      </c>
      <c r="G250" s="41"/>
      <c r="H250" s="41"/>
      <c r="I250" s="242"/>
      <c r="J250" s="41"/>
      <c r="K250" s="41"/>
      <c r="L250" s="45"/>
      <c r="M250" s="243"/>
      <c r="N250" s="244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162</v>
      </c>
      <c r="AU250" s="18" t="s">
        <v>87</v>
      </c>
    </row>
    <row r="251" s="14" customFormat="1">
      <c r="A251" s="14"/>
      <c r="B251" s="255"/>
      <c r="C251" s="256"/>
      <c r="D251" s="240" t="s">
        <v>163</v>
      </c>
      <c r="E251" s="257" t="s">
        <v>1</v>
      </c>
      <c r="F251" s="258" t="s">
        <v>1727</v>
      </c>
      <c r="G251" s="256"/>
      <c r="H251" s="259">
        <v>15</v>
      </c>
      <c r="I251" s="260"/>
      <c r="J251" s="256"/>
      <c r="K251" s="256"/>
      <c r="L251" s="261"/>
      <c r="M251" s="262"/>
      <c r="N251" s="263"/>
      <c r="O251" s="263"/>
      <c r="P251" s="263"/>
      <c r="Q251" s="263"/>
      <c r="R251" s="263"/>
      <c r="S251" s="263"/>
      <c r="T251" s="26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5" t="s">
        <v>163</v>
      </c>
      <c r="AU251" s="265" t="s">
        <v>87</v>
      </c>
      <c r="AV251" s="14" t="s">
        <v>87</v>
      </c>
      <c r="AW251" s="14" t="s">
        <v>33</v>
      </c>
      <c r="AX251" s="14" t="s">
        <v>85</v>
      </c>
      <c r="AY251" s="265" t="s">
        <v>149</v>
      </c>
    </row>
    <row r="252" s="2" customFormat="1" ht="16.5" customHeight="1">
      <c r="A252" s="39"/>
      <c r="B252" s="40"/>
      <c r="C252" s="227" t="s">
        <v>436</v>
      </c>
      <c r="D252" s="227" t="s">
        <v>155</v>
      </c>
      <c r="E252" s="228" t="s">
        <v>1728</v>
      </c>
      <c r="F252" s="229" t="s">
        <v>1729</v>
      </c>
      <c r="G252" s="230" t="s">
        <v>284</v>
      </c>
      <c r="H252" s="231">
        <v>1</v>
      </c>
      <c r="I252" s="232"/>
      <c r="J252" s="233">
        <f>ROUND(I252*H252,2)</f>
        <v>0</v>
      </c>
      <c r="K252" s="229" t="s">
        <v>159</v>
      </c>
      <c r="L252" s="45"/>
      <c r="M252" s="234" t="s">
        <v>1</v>
      </c>
      <c r="N252" s="235" t="s">
        <v>42</v>
      </c>
      <c r="O252" s="92"/>
      <c r="P252" s="236">
        <f>O252*H252</f>
        <v>0</v>
      </c>
      <c r="Q252" s="236">
        <v>0.00010000000000000001</v>
      </c>
      <c r="R252" s="236">
        <f>Q252*H252</f>
        <v>0.00010000000000000001</v>
      </c>
      <c r="S252" s="236">
        <v>0</v>
      </c>
      <c r="T252" s="23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148</v>
      </c>
      <c r="AT252" s="238" t="s">
        <v>155</v>
      </c>
      <c r="AU252" s="238" t="s">
        <v>87</v>
      </c>
      <c r="AY252" s="18" t="s">
        <v>149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85</v>
      </c>
      <c r="BK252" s="239">
        <f>ROUND(I252*H252,2)</f>
        <v>0</v>
      </c>
      <c r="BL252" s="18" t="s">
        <v>148</v>
      </c>
      <c r="BM252" s="238" t="s">
        <v>1730</v>
      </c>
    </row>
    <row r="253" s="2" customFormat="1">
      <c r="A253" s="39"/>
      <c r="B253" s="40"/>
      <c r="C253" s="41"/>
      <c r="D253" s="240" t="s">
        <v>162</v>
      </c>
      <c r="E253" s="41"/>
      <c r="F253" s="241" t="s">
        <v>1731</v>
      </c>
      <c r="G253" s="41"/>
      <c r="H253" s="41"/>
      <c r="I253" s="242"/>
      <c r="J253" s="41"/>
      <c r="K253" s="41"/>
      <c r="L253" s="45"/>
      <c r="M253" s="243"/>
      <c r="N253" s="244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162</v>
      </c>
      <c r="AU253" s="18" t="s">
        <v>87</v>
      </c>
    </row>
    <row r="254" s="14" customFormat="1">
      <c r="A254" s="14"/>
      <c r="B254" s="255"/>
      <c r="C254" s="256"/>
      <c r="D254" s="240" t="s">
        <v>163</v>
      </c>
      <c r="E254" s="257" t="s">
        <v>1</v>
      </c>
      <c r="F254" s="258" t="s">
        <v>1732</v>
      </c>
      <c r="G254" s="256"/>
      <c r="H254" s="259">
        <v>1</v>
      </c>
      <c r="I254" s="260"/>
      <c r="J254" s="256"/>
      <c r="K254" s="256"/>
      <c r="L254" s="261"/>
      <c r="M254" s="262"/>
      <c r="N254" s="263"/>
      <c r="O254" s="263"/>
      <c r="P254" s="263"/>
      <c r="Q254" s="263"/>
      <c r="R254" s="263"/>
      <c r="S254" s="263"/>
      <c r="T254" s="26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5" t="s">
        <v>163</v>
      </c>
      <c r="AU254" s="265" t="s">
        <v>87</v>
      </c>
      <c r="AV254" s="14" t="s">
        <v>87</v>
      </c>
      <c r="AW254" s="14" t="s">
        <v>33</v>
      </c>
      <c r="AX254" s="14" t="s">
        <v>85</v>
      </c>
      <c r="AY254" s="265" t="s">
        <v>149</v>
      </c>
    </row>
    <row r="255" s="2" customFormat="1" ht="16.5" customHeight="1">
      <c r="A255" s="39"/>
      <c r="B255" s="40"/>
      <c r="C255" s="280" t="s">
        <v>443</v>
      </c>
      <c r="D255" s="280" t="s">
        <v>553</v>
      </c>
      <c r="E255" s="281" t="s">
        <v>1733</v>
      </c>
      <c r="F255" s="282" t="s">
        <v>1734</v>
      </c>
      <c r="G255" s="283" t="s">
        <v>284</v>
      </c>
      <c r="H255" s="284">
        <v>1</v>
      </c>
      <c r="I255" s="285"/>
      <c r="J255" s="286">
        <f>ROUND(I255*H255,2)</f>
        <v>0</v>
      </c>
      <c r="K255" s="282" t="s">
        <v>159</v>
      </c>
      <c r="L255" s="287"/>
      <c r="M255" s="288" t="s">
        <v>1</v>
      </c>
      <c r="N255" s="289" t="s">
        <v>42</v>
      </c>
      <c r="O255" s="92"/>
      <c r="P255" s="236">
        <f>O255*H255</f>
        <v>0</v>
      </c>
      <c r="Q255" s="236">
        <v>0.0097999999999999997</v>
      </c>
      <c r="R255" s="236">
        <f>Q255*H255</f>
        <v>0.0097999999999999997</v>
      </c>
      <c r="S255" s="236">
        <v>0</v>
      </c>
      <c r="T255" s="23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8" t="s">
        <v>197</v>
      </c>
      <c r="AT255" s="238" t="s">
        <v>553</v>
      </c>
      <c r="AU255" s="238" t="s">
        <v>87</v>
      </c>
      <c r="AY255" s="18" t="s">
        <v>149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8" t="s">
        <v>85</v>
      </c>
      <c r="BK255" s="239">
        <f>ROUND(I255*H255,2)</f>
        <v>0</v>
      </c>
      <c r="BL255" s="18" t="s">
        <v>148</v>
      </c>
      <c r="BM255" s="238" t="s">
        <v>1735</v>
      </c>
    </row>
    <row r="256" s="2" customFormat="1">
      <c r="A256" s="39"/>
      <c r="B256" s="40"/>
      <c r="C256" s="41"/>
      <c r="D256" s="240" t="s">
        <v>162</v>
      </c>
      <c r="E256" s="41"/>
      <c r="F256" s="241" t="s">
        <v>1734</v>
      </c>
      <c r="G256" s="41"/>
      <c r="H256" s="41"/>
      <c r="I256" s="242"/>
      <c r="J256" s="41"/>
      <c r="K256" s="41"/>
      <c r="L256" s="45"/>
      <c r="M256" s="243"/>
      <c r="N256" s="244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162</v>
      </c>
      <c r="AU256" s="18" t="s">
        <v>87</v>
      </c>
    </row>
    <row r="257" s="14" customFormat="1">
      <c r="A257" s="14"/>
      <c r="B257" s="255"/>
      <c r="C257" s="256"/>
      <c r="D257" s="240" t="s">
        <v>163</v>
      </c>
      <c r="E257" s="257" t="s">
        <v>1</v>
      </c>
      <c r="F257" s="258" t="s">
        <v>949</v>
      </c>
      <c r="G257" s="256"/>
      <c r="H257" s="259">
        <v>1</v>
      </c>
      <c r="I257" s="260"/>
      <c r="J257" s="256"/>
      <c r="K257" s="256"/>
      <c r="L257" s="261"/>
      <c r="M257" s="262"/>
      <c r="N257" s="263"/>
      <c r="O257" s="263"/>
      <c r="P257" s="263"/>
      <c r="Q257" s="263"/>
      <c r="R257" s="263"/>
      <c r="S257" s="263"/>
      <c r="T257" s="26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5" t="s">
        <v>163</v>
      </c>
      <c r="AU257" s="265" t="s">
        <v>87</v>
      </c>
      <c r="AV257" s="14" t="s">
        <v>87</v>
      </c>
      <c r="AW257" s="14" t="s">
        <v>33</v>
      </c>
      <c r="AX257" s="14" t="s">
        <v>85</v>
      </c>
      <c r="AY257" s="265" t="s">
        <v>149</v>
      </c>
    </row>
    <row r="258" s="2" customFormat="1" ht="16.5" customHeight="1">
      <c r="A258" s="39"/>
      <c r="B258" s="40"/>
      <c r="C258" s="227" t="s">
        <v>451</v>
      </c>
      <c r="D258" s="227" t="s">
        <v>155</v>
      </c>
      <c r="E258" s="228" t="s">
        <v>1736</v>
      </c>
      <c r="F258" s="229" t="s">
        <v>1737</v>
      </c>
      <c r="G258" s="230" t="s">
        <v>284</v>
      </c>
      <c r="H258" s="231">
        <v>1</v>
      </c>
      <c r="I258" s="232"/>
      <c r="J258" s="233">
        <f>ROUND(I258*H258,2)</f>
        <v>0</v>
      </c>
      <c r="K258" s="229" t="s">
        <v>159</v>
      </c>
      <c r="L258" s="45"/>
      <c r="M258" s="234" t="s">
        <v>1</v>
      </c>
      <c r="N258" s="235" t="s">
        <v>42</v>
      </c>
      <c r="O258" s="92"/>
      <c r="P258" s="236">
        <f>O258*H258</f>
        <v>0</v>
      </c>
      <c r="Q258" s="236">
        <v>0.00010000000000000001</v>
      </c>
      <c r="R258" s="236">
        <f>Q258*H258</f>
        <v>0.00010000000000000001</v>
      </c>
      <c r="S258" s="236">
        <v>0</v>
      </c>
      <c r="T258" s="23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8" t="s">
        <v>148</v>
      </c>
      <c r="AT258" s="238" t="s">
        <v>155</v>
      </c>
      <c r="AU258" s="238" t="s">
        <v>87</v>
      </c>
      <c r="AY258" s="18" t="s">
        <v>149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8" t="s">
        <v>85</v>
      </c>
      <c r="BK258" s="239">
        <f>ROUND(I258*H258,2)</f>
        <v>0</v>
      </c>
      <c r="BL258" s="18" t="s">
        <v>148</v>
      </c>
      <c r="BM258" s="238" t="s">
        <v>1738</v>
      </c>
    </row>
    <row r="259" s="2" customFormat="1">
      <c r="A259" s="39"/>
      <c r="B259" s="40"/>
      <c r="C259" s="41"/>
      <c r="D259" s="240" t="s">
        <v>162</v>
      </c>
      <c r="E259" s="41"/>
      <c r="F259" s="241" t="s">
        <v>1739</v>
      </c>
      <c r="G259" s="41"/>
      <c r="H259" s="41"/>
      <c r="I259" s="242"/>
      <c r="J259" s="41"/>
      <c r="K259" s="41"/>
      <c r="L259" s="45"/>
      <c r="M259" s="243"/>
      <c r="N259" s="244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162</v>
      </c>
      <c r="AU259" s="18" t="s">
        <v>87</v>
      </c>
    </row>
    <row r="260" s="14" customFormat="1">
      <c r="A260" s="14"/>
      <c r="B260" s="255"/>
      <c r="C260" s="256"/>
      <c r="D260" s="240" t="s">
        <v>163</v>
      </c>
      <c r="E260" s="257" t="s">
        <v>1</v>
      </c>
      <c r="F260" s="258" t="s">
        <v>1740</v>
      </c>
      <c r="G260" s="256"/>
      <c r="H260" s="259">
        <v>1</v>
      </c>
      <c r="I260" s="260"/>
      <c r="J260" s="256"/>
      <c r="K260" s="256"/>
      <c r="L260" s="261"/>
      <c r="M260" s="262"/>
      <c r="N260" s="263"/>
      <c r="O260" s="263"/>
      <c r="P260" s="263"/>
      <c r="Q260" s="263"/>
      <c r="R260" s="263"/>
      <c r="S260" s="263"/>
      <c r="T260" s="26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5" t="s">
        <v>163</v>
      </c>
      <c r="AU260" s="265" t="s">
        <v>87</v>
      </c>
      <c r="AV260" s="14" t="s">
        <v>87</v>
      </c>
      <c r="AW260" s="14" t="s">
        <v>33</v>
      </c>
      <c r="AX260" s="14" t="s">
        <v>85</v>
      </c>
      <c r="AY260" s="265" t="s">
        <v>149</v>
      </c>
    </row>
    <row r="261" s="2" customFormat="1" ht="16.5" customHeight="1">
      <c r="A261" s="39"/>
      <c r="B261" s="40"/>
      <c r="C261" s="280" t="s">
        <v>458</v>
      </c>
      <c r="D261" s="280" t="s">
        <v>553</v>
      </c>
      <c r="E261" s="281" t="s">
        <v>1741</v>
      </c>
      <c r="F261" s="282" t="s">
        <v>1742</v>
      </c>
      <c r="G261" s="283" t="s">
        <v>284</v>
      </c>
      <c r="H261" s="284">
        <v>1</v>
      </c>
      <c r="I261" s="285"/>
      <c r="J261" s="286">
        <f>ROUND(I261*H261,2)</f>
        <v>0</v>
      </c>
      <c r="K261" s="282" t="s">
        <v>159</v>
      </c>
      <c r="L261" s="287"/>
      <c r="M261" s="288" t="s">
        <v>1</v>
      </c>
      <c r="N261" s="289" t="s">
        <v>42</v>
      </c>
      <c r="O261" s="92"/>
      <c r="P261" s="236">
        <f>O261*H261</f>
        <v>0</v>
      </c>
      <c r="Q261" s="236">
        <v>0.0035000000000000001</v>
      </c>
      <c r="R261" s="236">
        <f>Q261*H261</f>
        <v>0.0035000000000000001</v>
      </c>
      <c r="S261" s="236">
        <v>0</v>
      </c>
      <c r="T261" s="23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8" t="s">
        <v>197</v>
      </c>
      <c r="AT261" s="238" t="s">
        <v>553</v>
      </c>
      <c r="AU261" s="238" t="s">
        <v>87</v>
      </c>
      <c r="AY261" s="18" t="s">
        <v>149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8" t="s">
        <v>85</v>
      </c>
      <c r="BK261" s="239">
        <f>ROUND(I261*H261,2)</f>
        <v>0</v>
      </c>
      <c r="BL261" s="18" t="s">
        <v>148</v>
      </c>
      <c r="BM261" s="238" t="s">
        <v>1743</v>
      </c>
    </row>
    <row r="262" s="2" customFormat="1">
      <c r="A262" s="39"/>
      <c r="B262" s="40"/>
      <c r="C262" s="41"/>
      <c r="D262" s="240" t="s">
        <v>162</v>
      </c>
      <c r="E262" s="41"/>
      <c r="F262" s="241" t="s">
        <v>1742</v>
      </c>
      <c r="G262" s="41"/>
      <c r="H262" s="41"/>
      <c r="I262" s="242"/>
      <c r="J262" s="41"/>
      <c r="K262" s="41"/>
      <c r="L262" s="45"/>
      <c r="M262" s="243"/>
      <c r="N262" s="244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162</v>
      </c>
      <c r="AU262" s="18" t="s">
        <v>87</v>
      </c>
    </row>
    <row r="263" s="14" customFormat="1">
      <c r="A263" s="14"/>
      <c r="B263" s="255"/>
      <c r="C263" s="256"/>
      <c r="D263" s="240" t="s">
        <v>163</v>
      </c>
      <c r="E263" s="257" t="s">
        <v>1</v>
      </c>
      <c r="F263" s="258" t="s">
        <v>1744</v>
      </c>
      <c r="G263" s="256"/>
      <c r="H263" s="259">
        <v>1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5" t="s">
        <v>163</v>
      </c>
      <c r="AU263" s="265" t="s">
        <v>87</v>
      </c>
      <c r="AV263" s="14" t="s">
        <v>87</v>
      </c>
      <c r="AW263" s="14" t="s">
        <v>33</v>
      </c>
      <c r="AX263" s="14" t="s">
        <v>85</v>
      </c>
      <c r="AY263" s="265" t="s">
        <v>149</v>
      </c>
    </row>
    <row r="264" s="2" customFormat="1" ht="16.5" customHeight="1">
      <c r="A264" s="39"/>
      <c r="B264" s="40"/>
      <c r="C264" s="227" t="s">
        <v>464</v>
      </c>
      <c r="D264" s="227" t="s">
        <v>155</v>
      </c>
      <c r="E264" s="228" t="s">
        <v>1745</v>
      </c>
      <c r="F264" s="229" t="s">
        <v>1746</v>
      </c>
      <c r="G264" s="230" t="s">
        <v>1747</v>
      </c>
      <c r="H264" s="231">
        <v>13</v>
      </c>
      <c r="I264" s="232"/>
      <c r="J264" s="233">
        <f>ROUND(I264*H264,2)</f>
        <v>0</v>
      </c>
      <c r="K264" s="229" t="s">
        <v>159</v>
      </c>
      <c r="L264" s="45"/>
      <c r="M264" s="234" t="s">
        <v>1</v>
      </c>
      <c r="N264" s="235" t="s">
        <v>42</v>
      </c>
      <c r="O264" s="92"/>
      <c r="P264" s="236">
        <f>O264*H264</f>
        <v>0</v>
      </c>
      <c r="Q264" s="236">
        <v>0.00031</v>
      </c>
      <c r="R264" s="236">
        <f>Q264*H264</f>
        <v>0.0040299999999999997</v>
      </c>
      <c r="S264" s="236">
        <v>0</v>
      </c>
      <c r="T264" s="23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8" t="s">
        <v>148</v>
      </c>
      <c r="AT264" s="238" t="s">
        <v>155</v>
      </c>
      <c r="AU264" s="238" t="s">
        <v>87</v>
      </c>
      <c r="AY264" s="18" t="s">
        <v>149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8" t="s">
        <v>85</v>
      </c>
      <c r="BK264" s="239">
        <f>ROUND(I264*H264,2)</f>
        <v>0</v>
      </c>
      <c r="BL264" s="18" t="s">
        <v>148</v>
      </c>
      <c r="BM264" s="238" t="s">
        <v>1748</v>
      </c>
    </row>
    <row r="265" s="2" customFormat="1">
      <c r="A265" s="39"/>
      <c r="B265" s="40"/>
      <c r="C265" s="41"/>
      <c r="D265" s="240" t="s">
        <v>162</v>
      </c>
      <c r="E265" s="41"/>
      <c r="F265" s="241" t="s">
        <v>1749</v>
      </c>
      <c r="G265" s="41"/>
      <c r="H265" s="41"/>
      <c r="I265" s="242"/>
      <c r="J265" s="41"/>
      <c r="K265" s="41"/>
      <c r="L265" s="45"/>
      <c r="M265" s="243"/>
      <c r="N265" s="244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162</v>
      </c>
      <c r="AU265" s="18" t="s">
        <v>87</v>
      </c>
    </row>
    <row r="266" s="14" customFormat="1">
      <c r="A266" s="14"/>
      <c r="B266" s="255"/>
      <c r="C266" s="256"/>
      <c r="D266" s="240" t="s">
        <v>163</v>
      </c>
      <c r="E266" s="257" t="s">
        <v>1</v>
      </c>
      <c r="F266" s="258" t="s">
        <v>1750</v>
      </c>
      <c r="G266" s="256"/>
      <c r="H266" s="259">
        <v>13</v>
      </c>
      <c r="I266" s="260"/>
      <c r="J266" s="256"/>
      <c r="K266" s="256"/>
      <c r="L266" s="261"/>
      <c r="M266" s="262"/>
      <c r="N266" s="263"/>
      <c r="O266" s="263"/>
      <c r="P266" s="263"/>
      <c r="Q266" s="263"/>
      <c r="R266" s="263"/>
      <c r="S266" s="263"/>
      <c r="T266" s="26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5" t="s">
        <v>163</v>
      </c>
      <c r="AU266" s="265" t="s">
        <v>87</v>
      </c>
      <c r="AV266" s="14" t="s">
        <v>87</v>
      </c>
      <c r="AW266" s="14" t="s">
        <v>33</v>
      </c>
      <c r="AX266" s="14" t="s">
        <v>85</v>
      </c>
      <c r="AY266" s="265" t="s">
        <v>149</v>
      </c>
    </row>
    <row r="267" s="2" customFormat="1" ht="16.5" customHeight="1">
      <c r="A267" s="39"/>
      <c r="B267" s="40"/>
      <c r="C267" s="227" t="s">
        <v>470</v>
      </c>
      <c r="D267" s="227" t="s">
        <v>155</v>
      </c>
      <c r="E267" s="228" t="s">
        <v>1751</v>
      </c>
      <c r="F267" s="229" t="s">
        <v>1752</v>
      </c>
      <c r="G267" s="230" t="s">
        <v>1747</v>
      </c>
      <c r="H267" s="231">
        <v>2</v>
      </c>
      <c r="I267" s="232"/>
      <c r="J267" s="233">
        <f>ROUND(I267*H267,2)</f>
        <v>0</v>
      </c>
      <c r="K267" s="229" t="s">
        <v>159</v>
      </c>
      <c r="L267" s="45"/>
      <c r="M267" s="234" t="s">
        <v>1</v>
      </c>
      <c r="N267" s="235" t="s">
        <v>42</v>
      </c>
      <c r="O267" s="92"/>
      <c r="P267" s="236">
        <f>O267*H267</f>
        <v>0</v>
      </c>
      <c r="Q267" s="236">
        <v>0.00025000000000000001</v>
      </c>
      <c r="R267" s="236">
        <f>Q267*H267</f>
        <v>0.00050000000000000001</v>
      </c>
      <c r="S267" s="236">
        <v>0</v>
      </c>
      <c r="T267" s="23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8" t="s">
        <v>148</v>
      </c>
      <c r="AT267" s="238" t="s">
        <v>155</v>
      </c>
      <c r="AU267" s="238" t="s">
        <v>87</v>
      </c>
      <c r="AY267" s="18" t="s">
        <v>149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8" t="s">
        <v>85</v>
      </c>
      <c r="BK267" s="239">
        <f>ROUND(I267*H267,2)</f>
        <v>0</v>
      </c>
      <c r="BL267" s="18" t="s">
        <v>148</v>
      </c>
      <c r="BM267" s="238" t="s">
        <v>1753</v>
      </c>
    </row>
    <row r="268" s="2" customFormat="1">
      <c r="A268" s="39"/>
      <c r="B268" s="40"/>
      <c r="C268" s="41"/>
      <c r="D268" s="240" t="s">
        <v>162</v>
      </c>
      <c r="E268" s="41"/>
      <c r="F268" s="241" t="s">
        <v>1754</v>
      </c>
      <c r="G268" s="41"/>
      <c r="H268" s="41"/>
      <c r="I268" s="242"/>
      <c r="J268" s="41"/>
      <c r="K268" s="41"/>
      <c r="L268" s="45"/>
      <c r="M268" s="243"/>
      <c r="N268" s="244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162</v>
      </c>
      <c r="AU268" s="18" t="s">
        <v>87</v>
      </c>
    </row>
    <row r="269" s="14" customFormat="1">
      <c r="A269" s="14"/>
      <c r="B269" s="255"/>
      <c r="C269" s="256"/>
      <c r="D269" s="240" t="s">
        <v>163</v>
      </c>
      <c r="E269" s="257" t="s">
        <v>1</v>
      </c>
      <c r="F269" s="258" t="s">
        <v>1755</v>
      </c>
      <c r="G269" s="256"/>
      <c r="H269" s="259">
        <v>2</v>
      </c>
      <c r="I269" s="260"/>
      <c r="J269" s="256"/>
      <c r="K269" s="256"/>
      <c r="L269" s="261"/>
      <c r="M269" s="262"/>
      <c r="N269" s="263"/>
      <c r="O269" s="263"/>
      <c r="P269" s="263"/>
      <c r="Q269" s="263"/>
      <c r="R269" s="263"/>
      <c r="S269" s="263"/>
      <c r="T269" s="26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5" t="s">
        <v>163</v>
      </c>
      <c r="AU269" s="265" t="s">
        <v>87</v>
      </c>
      <c r="AV269" s="14" t="s">
        <v>87</v>
      </c>
      <c r="AW269" s="14" t="s">
        <v>33</v>
      </c>
      <c r="AX269" s="14" t="s">
        <v>85</v>
      </c>
      <c r="AY269" s="265" t="s">
        <v>149</v>
      </c>
    </row>
    <row r="270" s="2" customFormat="1" ht="16.5" customHeight="1">
      <c r="A270" s="39"/>
      <c r="B270" s="40"/>
      <c r="C270" s="227" t="s">
        <v>476</v>
      </c>
      <c r="D270" s="227" t="s">
        <v>155</v>
      </c>
      <c r="E270" s="228" t="s">
        <v>1756</v>
      </c>
      <c r="F270" s="229" t="s">
        <v>1757</v>
      </c>
      <c r="G270" s="230" t="s">
        <v>425</v>
      </c>
      <c r="H270" s="231">
        <v>3</v>
      </c>
      <c r="I270" s="232"/>
      <c r="J270" s="233">
        <f>ROUND(I270*H270,2)</f>
        <v>0</v>
      </c>
      <c r="K270" s="229" t="s">
        <v>159</v>
      </c>
      <c r="L270" s="45"/>
      <c r="M270" s="234" t="s">
        <v>1</v>
      </c>
      <c r="N270" s="235" t="s">
        <v>42</v>
      </c>
      <c r="O270" s="92"/>
      <c r="P270" s="236">
        <f>O270*H270</f>
        <v>0</v>
      </c>
      <c r="Q270" s="236">
        <v>0</v>
      </c>
      <c r="R270" s="236">
        <f>Q270*H270</f>
        <v>0</v>
      </c>
      <c r="S270" s="236">
        <v>0.59999999999999998</v>
      </c>
      <c r="T270" s="237">
        <f>S270*H270</f>
        <v>1.7999999999999998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8" t="s">
        <v>148</v>
      </c>
      <c r="AT270" s="238" t="s">
        <v>155</v>
      </c>
      <c r="AU270" s="238" t="s">
        <v>87</v>
      </c>
      <c r="AY270" s="18" t="s">
        <v>149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8" t="s">
        <v>85</v>
      </c>
      <c r="BK270" s="239">
        <f>ROUND(I270*H270,2)</f>
        <v>0</v>
      </c>
      <c r="BL270" s="18" t="s">
        <v>148</v>
      </c>
      <c r="BM270" s="238" t="s">
        <v>1758</v>
      </c>
    </row>
    <row r="271" s="2" customFormat="1">
      <c r="A271" s="39"/>
      <c r="B271" s="40"/>
      <c r="C271" s="41"/>
      <c r="D271" s="240" t="s">
        <v>162</v>
      </c>
      <c r="E271" s="41"/>
      <c r="F271" s="241" t="s">
        <v>1759</v>
      </c>
      <c r="G271" s="41"/>
      <c r="H271" s="41"/>
      <c r="I271" s="242"/>
      <c r="J271" s="41"/>
      <c r="K271" s="41"/>
      <c r="L271" s="45"/>
      <c r="M271" s="243"/>
      <c r="N271" s="244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162</v>
      </c>
      <c r="AU271" s="18" t="s">
        <v>87</v>
      </c>
    </row>
    <row r="272" s="13" customFormat="1">
      <c r="A272" s="13"/>
      <c r="B272" s="245"/>
      <c r="C272" s="246"/>
      <c r="D272" s="240" t="s">
        <v>163</v>
      </c>
      <c r="E272" s="247" t="s">
        <v>1</v>
      </c>
      <c r="F272" s="248" t="s">
        <v>1760</v>
      </c>
      <c r="G272" s="246"/>
      <c r="H272" s="247" t="s">
        <v>1</v>
      </c>
      <c r="I272" s="249"/>
      <c r="J272" s="246"/>
      <c r="K272" s="246"/>
      <c r="L272" s="250"/>
      <c r="M272" s="251"/>
      <c r="N272" s="252"/>
      <c r="O272" s="252"/>
      <c r="P272" s="252"/>
      <c r="Q272" s="252"/>
      <c r="R272" s="252"/>
      <c r="S272" s="252"/>
      <c r="T272" s="25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4" t="s">
        <v>163</v>
      </c>
      <c r="AU272" s="254" t="s">
        <v>87</v>
      </c>
      <c r="AV272" s="13" t="s">
        <v>85</v>
      </c>
      <c r="AW272" s="13" t="s">
        <v>33</v>
      </c>
      <c r="AX272" s="13" t="s">
        <v>77</v>
      </c>
      <c r="AY272" s="254" t="s">
        <v>149</v>
      </c>
    </row>
    <row r="273" s="14" customFormat="1">
      <c r="A273" s="14"/>
      <c r="B273" s="255"/>
      <c r="C273" s="256"/>
      <c r="D273" s="240" t="s">
        <v>163</v>
      </c>
      <c r="E273" s="257" t="s">
        <v>1</v>
      </c>
      <c r="F273" s="258" t="s">
        <v>1761</v>
      </c>
      <c r="G273" s="256"/>
      <c r="H273" s="259">
        <v>3</v>
      </c>
      <c r="I273" s="260"/>
      <c r="J273" s="256"/>
      <c r="K273" s="256"/>
      <c r="L273" s="261"/>
      <c r="M273" s="262"/>
      <c r="N273" s="263"/>
      <c r="O273" s="263"/>
      <c r="P273" s="263"/>
      <c r="Q273" s="263"/>
      <c r="R273" s="263"/>
      <c r="S273" s="263"/>
      <c r="T273" s="26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5" t="s">
        <v>163</v>
      </c>
      <c r="AU273" s="265" t="s">
        <v>87</v>
      </c>
      <c r="AV273" s="14" t="s">
        <v>87</v>
      </c>
      <c r="AW273" s="14" t="s">
        <v>33</v>
      </c>
      <c r="AX273" s="14" t="s">
        <v>85</v>
      </c>
      <c r="AY273" s="265" t="s">
        <v>149</v>
      </c>
    </row>
    <row r="274" s="2" customFormat="1" ht="21.75" customHeight="1">
      <c r="A274" s="39"/>
      <c r="B274" s="40"/>
      <c r="C274" s="227" t="s">
        <v>482</v>
      </c>
      <c r="D274" s="227" t="s">
        <v>155</v>
      </c>
      <c r="E274" s="228" t="s">
        <v>1762</v>
      </c>
      <c r="F274" s="229" t="s">
        <v>1763</v>
      </c>
      <c r="G274" s="230" t="s">
        <v>284</v>
      </c>
      <c r="H274" s="231">
        <v>9</v>
      </c>
      <c r="I274" s="232"/>
      <c r="J274" s="233">
        <f>ROUND(I274*H274,2)</f>
        <v>0</v>
      </c>
      <c r="K274" s="229" t="s">
        <v>159</v>
      </c>
      <c r="L274" s="45"/>
      <c r="M274" s="234" t="s">
        <v>1</v>
      </c>
      <c r="N274" s="235" t="s">
        <v>42</v>
      </c>
      <c r="O274" s="92"/>
      <c r="P274" s="236">
        <f>O274*H274</f>
        <v>0</v>
      </c>
      <c r="Q274" s="236">
        <v>2.1158700000000001</v>
      </c>
      <c r="R274" s="236">
        <f>Q274*H274</f>
        <v>19.042830000000002</v>
      </c>
      <c r="S274" s="236">
        <v>0</v>
      </c>
      <c r="T274" s="23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8" t="s">
        <v>148</v>
      </c>
      <c r="AT274" s="238" t="s">
        <v>155</v>
      </c>
      <c r="AU274" s="238" t="s">
        <v>87</v>
      </c>
      <c r="AY274" s="18" t="s">
        <v>149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8" t="s">
        <v>85</v>
      </c>
      <c r="BK274" s="239">
        <f>ROUND(I274*H274,2)</f>
        <v>0</v>
      </c>
      <c r="BL274" s="18" t="s">
        <v>148</v>
      </c>
      <c r="BM274" s="238" t="s">
        <v>1764</v>
      </c>
    </row>
    <row r="275" s="2" customFormat="1">
      <c r="A275" s="39"/>
      <c r="B275" s="40"/>
      <c r="C275" s="41"/>
      <c r="D275" s="240" t="s">
        <v>162</v>
      </c>
      <c r="E275" s="41"/>
      <c r="F275" s="241" t="s">
        <v>1765</v>
      </c>
      <c r="G275" s="41"/>
      <c r="H275" s="41"/>
      <c r="I275" s="242"/>
      <c r="J275" s="41"/>
      <c r="K275" s="41"/>
      <c r="L275" s="45"/>
      <c r="M275" s="243"/>
      <c r="N275" s="244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162</v>
      </c>
      <c r="AU275" s="18" t="s">
        <v>87</v>
      </c>
    </row>
    <row r="276" s="14" customFormat="1">
      <c r="A276" s="14"/>
      <c r="B276" s="255"/>
      <c r="C276" s="256"/>
      <c r="D276" s="240" t="s">
        <v>163</v>
      </c>
      <c r="E276" s="257" t="s">
        <v>1</v>
      </c>
      <c r="F276" s="258" t="s">
        <v>1766</v>
      </c>
      <c r="G276" s="256"/>
      <c r="H276" s="259">
        <v>10</v>
      </c>
      <c r="I276" s="260"/>
      <c r="J276" s="256"/>
      <c r="K276" s="256"/>
      <c r="L276" s="261"/>
      <c r="M276" s="262"/>
      <c r="N276" s="263"/>
      <c r="O276" s="263"/>
      <c r="P276" s="263"/>
      <c r="Q276" s="263"/>
      <c r="R276" s="263"/>
      <c r="S276" s="263"/>
      <c r="T276" s="26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5" t="s">
        <v>163</v>
      </c>
      <c r="AU276" s="265" t="s">
        <v>87</v>
      </c>
      <c r="AV276" s="14" t="s">
        <v>87</v>
      </c>
      <c r="AW276" s="14" t="s">
        <v>33</v>
      </c>
      <c r="AX276" s="14" t="s">
        <v>77</v>
      </c>
      <c r="AY276" s="265" t="s">
        <v>149</v>
      </c>
    </row>
    <row r="277" s="14" customFormat="1">
      <c r="A277" s="14"/>
      <c r="B277" s="255"/>
      <c r="C277" s="256"/>
      <c r="D277" s="240" t="s">
        <v>163</v>
      </c>
      <c r="E277" s="257" t="s">
        <v>1</v>
      </c>
      <c r="F277" s="258" t="s">
        <v>1767</v>
      </c>
      <c r="G277" s="256"/>
      <c r="H277" s="259">
        <v>-1</v>
      </c>
      <c r="I277" s="260"/>
      <c r="J277" s="256"/>
      <c r="K277" s="256"/>
      <c r="L277" s="261"/>
      <c r="M277" s="262"/>
      <c r="N277" s="263"/>
      <c r="O277" s="263"/>
      <c r="P277" s="263"/>
      <c r="Q277" s="263"/>
      <c r="R277" s="263"/>
      <c r="S277" s="263"/>
      <c r="T277" s="26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5" t="s">
        <v>163</v>
      </c>
      <c r="AU277" s="265" t="s">
        <v>87</v>
      </c>
      <c r="AV277" s="14" t="s">
        <v>87</v>
      </c>
      <c r="AW277" s="14" t="s">
        <v>33</v>
      </c>
      <c r="AX277" s="14" t="s">
        <v>77</v>
      </c>
      <c r="AY277" s="265" t="s">
        <v>149</v>
      </c>
    </row>
    <row r="278" s="15" customFormat="1">
      <c r="A278" s="15"/>
      <c r="B278" s="269"/>
      <c r="C278" s="270"/>
      <c r="D278" s="240" t="s">
        <v>163</v>
      </c>
      <c r="E278" s="271" t="s">
        <v>1</v>
      </c>
      <c r="F278" s="272" t="s">
        <v>319</v>
      </c>
      <c r="G278" s="270"/>
      <c r="H278" s="273">
        <v>9</v>
      </c>
      <c r="I278" s="274"/>
      <c r="J278" s="270"/>
      <c r="K278" s="270"/>
      <c r="L278" s="275"/>
      <c r="M278" s="276"/>
      <c r="N278" s="277"/>
      <c r="O278" s="277"/>
      <c r="P278" s="277"/>
      <c r="Q278" s="277"/>
      <c r="R278" s="277"/>
      <c r="S278" s="277"/>
      <c r="T278" s="278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9" t="s">
        <v>163</v>
      </c>
      <c r="AU278" s="279" t="s">
        <v>87</v>
      </c>
      <c r="AV278" s="15" t="s">
        <v>148</v>
      </c>
      <c r="AW278" s="15" t="s">
        <v>33</v>
      </c>
      <c r="AX278" s="15" t="s">
        <v>85</v>
      </c>
      <c r="AY278" s="279" t="s">
        <v>149</v>
      </c>
    </row>
    <row r="279" s="2" customFormat="1" ht="21.75" customHeight="1">
      <c r="A279" s="39"/>
      <c r="B279" s="40"/>
      <c r="C279" s="227" t="s">
        <v>488</v>
      </c>
      <c r="D279" s="227" t="s">
        <v>155</v>
      </c>
      <c r="E279" s="228" t="s">
        <v>1768</v>
      </c>
      <c r="F279" s="229" t="s">
        <v>1769</v>
      </c>
      <c r="G279" s="230" t="s">
        <v>284</v>
      </c>
      <c r="H279" s="231">
        <v>1</v>
      </c>
      <c r="I279" s="232"/>
      <c r="J279" s="233">
        <f>ROUND(I279*H279,2)</f>
        <v>0</v>
      </c>
      <c r="K279" s="229" t="s">
        <v>159</v>
      </c>
      <c r="L279" s="45"/>
      <c r="M279" s="234" t="s">
        <v>1</v>
      </c>
      <c r="N279" s="235" t="s">
        <v>42</v>
      </c>
      <c r="O279" s="92"/>
      <c r="P279" s="236">
        <f>O279*H279</f>
        <v>0</v>
      </c>
      <c r="Q279" s="236">
        <v>2.2558199999999999</v>
      </c>
      <c r="R279" s="236">
        <f>Q279*H279</f>
        <v>2.2558199999999999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148</v>
      </c>
      <c r="AT279" s="238" t="s">
        <v>155</v>
      </c>
      <c r="AU279" s="238" t="s">
        <v>87</v>
      </c>
      <c r="AY279" s="18" t="s">
        <v>149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85</v>
      </c>
      <c r="BK279" s="239">
        <f>ROUND(I279*H279,2)</f>
        <v>0</v>
      </c>
      <c r="BL279" s="18" t="s">
        <v>148</v>
      </c>
      <c r="BM279" s="238" t="s">
        <v>1770</v>
      </c>
    </row>
    <row r="280" s="2" customFormat="1">
      <c r="A280" s="39"/>
      <c r="B280" s="40"/>
      <c r="C280" s="41"/>
      <c r="D280" s="240" t="s">
        <v>162</v>
      </c>
      <c r="E280" s="41"/>
      <c r="F280" s="241" t="s">
        <v>1771</v>
      </c>
      <c r="G280" s="41"/>
      <c r="H280" s="41"/>
      <c r="I280" s="242"/>
      <c r="J280" s="41"/>
      <c r="K280" s="41"/>
      <c r="L280" s="45"/>
      <c r="M280" s="243"/>
      <c r="N280" s="244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162</v>
      </c>
      <c r="AU280" s="18" t="s">
        <v>87</v>
      </c>
    </row>
    <row r="281" s="14" customFormat="1">
      <c r="A281" s="14"/>
      <c r="B281" s="255"/>
      <c r="C281" s="256"/>
      <c r="D281" s="240" t="s">
        <v>163</v>
      </c>
      <c r="E281" s="257" t="s">
        <v>1</v>
      </c>
      <c r="F281" s="258" t="s">
        <v>1772</v>
      </c>
      <c r="G281" s="256"/>
      <c r="H281" s="259">
        <v>1</v>
      </c>
      <c r="I281" s="260"/>
      <c r="J281" s="256"/>
      <c r="K281" s="256"/>
      <c r="L281" s="261"/>
      <c r="M281" s="262"/>
      <c r="N281" s="263"/>
      <c r="O281" s="263"/>
      <c r="P281" s="263"/>
      <c r="Q281" s="263"/>
      <c r="R281" s="263"/>
      <c r="S281" s="263"/>
      <c r="T281" s="26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5" t="s">
        <v>163</v>
      </c>
      <c r="AU281" s="265" t="s">
        <v>87</v>
      </c>
      <c r="AV281" s="14" t="s">
        <v>87</v>
      </c>
      <c r="AW281" s="14" t="s">
        <v>33</v>
      </c>
      <c r="AX281" s="14" t="s">
        <v>85</v>
      </c>
      <c r="AY281" s="265" t="s">
        <v>149</v>
      </c>
    </row>
    <row r="282" s="2" customFormat="1" ht="16.5" customHeight="1">
      <c r="A282" s="39"/>
      <c r="B282" s="40"/>
      <c r="C282" s="280" t="s">
        <v>494</v>
      </c>
      <c r="D282" s="280" t="s">
        <v>553</v>
      </c>
      <c r="E282" s="281" t="s">
        <v>1773</v>
      </c>
      <c r="F282" s="282" t="s">
        <v>1774</v>
      </c>
      <c r="G282" s="283" t="s">
        <v>284</v>
      </c>
      <c r="H282" s="284">
        <v>1</v>
      </c>
      <c r="I282" s="285"/>
      <c r="J282" s="286">
        <f>ROUND(I282*H282,2)</f>
        <v>0</v>
      </c>
      <c r="K282" s="282" t="s">
        <v>159</v>
      </c>
      <c r="L282" s="287"/>
      <c r="M282" s="288" t="s">
        <v>1</v>
      </c>
      <c r="N282" s="289" t="s">
        <v>42</v>
      </c>
      <c r="O282" s="92"/>
      <c r="P282" s="236">
        <f>O282*H282</f>
        <v>0</v>
      </c>
      <c r="Q282" s="236">
        <v>2.4169999999999998</v>
      </c>
      <c r="R282" s="236">
        <f>Q282*H282</f>
        <v>2.4169999999999998</v>
      </c>
      <c r="S282" s="236">
        <v>0</v>
      </c>
      <c r="T282" s="237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8" t="s">
        <v>197</v>
      </c>
      <c r="AT282" s="238" t="s">
        <v>553</v>
      </c>
      <c r="AU282" s="238" t="s">
        <v>87</v>
      </c>
      <c r="AY282" s="18" t="s">
        <v>149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8" t="s">
        <v>85</v>
      </c>
      <c r="BK282" s="239">
        <f>ROUND(I282*H282,2)</f>
        <v>0</v>
      </c>
      <c r="BL282" s="18" t="s">
        <v>148</v>
      </c>
      <c r="BM282" s="238" t="s">
        <v>1775</v>
      </c>
    </row>
    <row r="283" s="2" customFormat="1">
      <c r="A283" s="39"/>
      <c r="B283" s="40"/>
      <c r="C283" s="41"/>
      <c r="D283" s="240" t="s">
        <v>162</v>
      </c>
      <c r="E283" s="41"/>
      <c r="F283" s="241" t="s">
        <v>1774</v>
      </c>
      <c r="G283" s="41"/>
      <c r="H283" s="41"/>
      <c r="I283" s="242"/>
      <c r="J283" s="41"/>
      <c r="K283" s="41"/>
      <c r="L283" s="45"/>
      <c r="M283" s="243"/>
      <c r="N283" s="244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162</v>
      </c>
      <c r="AU283" s="18" t="s">
        <v>87</v>
      </c>
    </row>
    <row r="284" s="13" customFormat="1">
      <c r="A284" s="13"/>
      <c r="B284" s="245"/>
      <c r="C284" s="246"/>
      <c r="D284" s="240" t="s">
        <v>163</v>
      </c>
      <c r="E284" s="247" t="s">
        <v>1</v>
      </c>
      <c r="F284" s="248" t="s">
        <v>1776</v>
      </c>
      <c r="G284" s="246"/>
      <c r="H284" s="247" t="s">
        <v>1</v>
      </c>
      <c r="I284" s="249"/>
      <c r="J284" s="246"/>
      <c r="K284" s="246"/>
      <c r="L284" s="250"/>
      <c r="M284" s="251"/>
      <c r="N284" s="252"/>
      <c r="O284" s="252"/>
      <c r="P284" s="252"/>
      <c r="Q284" s="252"/>
      <c r="R284" s="252"/>
      <c r="S284" s="252"/>
      <c r="T284" s="25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4" t="s">
        <v>163</v>
      </c>
      <c r="AU284" s="254" t="s">
        <v>87</v>
      </c>
      <c r="AV284" s="13" t="s">
        <v>85</v>
      </c>
      <c r="AW284" s="13" t="s">
        <v>33</v>
      </c>
      <c r="AX284" s="13" t="s">
        <v>77</v>
      </c>
      <c r="AY284" s="254" t="s">
        <v>149</v>
      </c>
    </row>
    <row r="285" s="14" customFormat="1">
      <c r="A285" s="14"/>
      <c r="B285" s="255"/>
      <c r="C285" s="256"/>
      <c r="D285" s="240" t="s">
        <v>163</v>
      </c>
      <c r="E285" s="257" t="s">
        <v>1</v>
      </c>
      <c r="F285" s="258" t="s">
        <v>1777</v>
      </c>
      <c r="G285" s="256"/>
      <c r="H285" s="259">
        <v>1</v>
      </c>
      <c r="I285" s="260"/>
      <c r="J285" s="256"/>
      <c r="K285" s="256"/>
      <c r="L285" s="261"/>
      <c r="M285" s="262"/>
      <c r="N285" s="263"/>
      <c r="O285" s="263"/>
      <c r="P285" s="263"/>
      <c r="Q285" s="263"/>
      <c r="R285" s="263"/>
      <c r="S285" s="263"/>
      <c r="T285" s="26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5" t="s">
        <v>163</v>
      </c>
      <c r="AU285" s="265" t="s">
        <v>87</v>
      </c>
      <c r="AV285" s="14" t="s">
        <v>87</v>
      </c>
      <c r="AW285" s="14" t="s">
        <v>33</v>
      </c>
      <c r="AX285" s="14" t="s">
        <v>85</v>
      </c>
      <c r="AY285" s="265" t="s">
        <v>149</v>
      </c>
    </row>
    <row r="286" s="2" customFormat="1" ht="16.5" customHeight="1">
      <c r="A286" s="39"/>
      <c r="B286" s="40"/>
      <c r="C286" s="280" t="s">
        <v>500</v>
      </c>
      <c r="D286" s="280" t="s">
        <v>553</v>
      </c>
      <c r="E286" s="281" t="s">
        <v>1778</v>
      </c>
      <c r="F286" s="282" t="s">
        <v>1779</v>
      </c>
      <c r="G286" s="283" t="s">
        <v>284</v>
      </c>
      <c r="H286" s="284">
        <v>9</v>
      </c>
      <c r="I286" s="285"/>
      <c r="J286" s="286">
        <f>ROUND(I286*H286,2)</f>
        <v>0</v>
      </c>
      <c r="K286" s="282" t="s">
        <v>1</v>
      </c>
      <c r="L286" s="287"/>
      <c r="M286" s="288" t="s">
        <v>1</v>
      </c>
      <c r="N286" s="289" t="s">
        <v>42</v>
      </c>
      <c r="O286" s="92"/>
      <c r="P286" s="236">
        <f>O286*H286</f>
        <v>0</v>
      </c>
      <c r="Q286" s="236">
        <v>1.6140000000000001</v>
      </c>
      <c r="R286" s="236">
        <f>Q286*H286</f>
        <v>14.526000000000002</v>
      </c>
      <c r="S286" s="236">
        <v>0</v>
      </c>
      <c r="T286" s="237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8" t="s">
        <v>197</v>
      </c>
      <c r="AT286" s="238" t="s">
        <v>553</v>
      </c>
      <c r="AU286" s="238" t="s">
        <v>87</v>
      </c>
      <c r="AY286" s="18" t="s">
        <v>149</v>
      </c>
      <c r="BE286" s="239">
        <f>IF(N286="základní",J286,0)</f>
        <v>0</v>
      </c>
      <c r="BF286" s="239">
        <f>IF(N286="snížená",J286,0)</f>
        <v>0</v>
      </c>
      <c r="BG286" s="239">
        <f>IF(N286="zákl. přenesená",J286,0)</f>
        <v>0</v>
      </c>
      <c r="BH286" s="239">
        <f>IF(N286="sníž. přenesená",J286,0)</f>
        <v>0</v>
      </c>
      <c r="BI286" s="239">
        <f>IF(N286="nulová",J286,0)</f>
        <v>0</v>
      </c>
      <c r="BJ286" s="18" t="s">
        <v>85</v>
      </c>
      <c r="BK286" s="239">
        <f>ROUND(I286*H286,2)</f>
        <v>0</v>
      </c>
      <c r="BL286" s="18" t="s">
        <v>148</v>
      </c>
      <c r="BM286" s="238" t="s">
        <v>1780</v>
      </c>
    </row>
    <row r="287" s="2" customFormat="1">
      <c r="A287" s="39"/>
      <c r="B287" s="40"/>
      <c r="C287" s="41"/>
      <c r="D287" s="240" t="s">
        <v>162</v>
      </c>
      <c r="E287" s="41"/>
      <c r="F287" s="241" t="s">
        <v>1779</v>
      </c>
      <c r="G287" s="41"/>
      <c r="H287" s="41"/>
      <c r="I287" s="242"/>
      <c r="J287" s="41"/>
      <c r="K287" s="41"/>
      <c r="L287" s="45"/>
      <c r="M287" s="243"/>
      <c r="N287" s="244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162</v>
      </c>
      <c r="AU287" s="18" t="s">
        <v>87</v>
      </c>
    </row>
    <row r="288" s="13" customFormat="1">
      <c r="A288" s="13"/>
      <c r="B288" s="245"/>
      <c r="C288" s="246"/>
      <c r="D288" s="240" t="s">
        <v>163</v>
      </c>
      <c r="E288" s="247" t="s">
        <v>1</v>
      </c>
      <c r="F288" s="248" t="s">
        <v>1781</v>
      </c>
      <c r="G288" s="246"/>
      <c r="H288" s="247" t="s">
        <v>1</v>
      </c>
      <c r="I288" s="249"/>
      <c r="J288" s="246"/>
      <c r="K288" s="246"/>
      <c r="L288" s="250"/>
      <c r="M288" s="251"/>
      <c r="N288" s="252"/>
      <c r="O288" s="252"/>
      <c r="P288" s="252"/>
      <c r="Q288" s="252"/>
      <c r="R288" s="252"/>
      <c r="S288" s="252"/>
      <c r="T288" s="25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4" t="s">
        <v>163</v>
      </c>
      <c r="AU288" s="254" t="s">
        <v>87</v>
      </c>
      <c r="AV288" s="13" t="s">
        <v>85</v>
      </c>
      <c r="AW288" s="13" t="s">
        <v>33</v>
      </c>
      <c r="AX288" s="13" t="s">
        <v>77</v>
      </c>
      <c r="AY288" s="254" t="s">
        <v>149</v>
      </c>
    </row>
    <row r="289" s="14" customFormat="1">
      <c r="A289" s="14"/>
      <c r="B289" s="255"/>
      <c r="C289" s="256"/>
      <c r="D289" s="240" t="s">
        <v>163</v>
      </c>
      <c r="E289" s="257" t="s">
        <v>1</v>
      </c>
      <c r="F289" s="258" t="s">
        <v>1782</v>
      </c>
      <c r="G289" s="256"/>
      <c r="H289" s="259">
        <v>9</v>
      </c>
      <c r="I289" s="260"/>
      <c r="J289" s="256"/>
      <c r="K289" s="256"/>
      <c r="L289" s="261"/>
      <c r="M289" s="262"/>
      <c r="N289" s="263"/>
      <c r="O289" s="263"/>
      <c r="P289" s="263"/>
      <c r="Q289" s="263"/>
      <c r="R289" s="263"/>
      <c r="S289" s="263"/>
      <c r="T289" s="26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5" t="s">
        <v>163</v>
      </c>
      <c r="AU289" s="265" t="s">
        <v>87</v>
      </c>
      <c r="AV289" s="14" t="s">
        <v>87</v>
      </c>
      <c r="AW289" s="14" t="s">
        <v>33</v>
      </c>
      <c r="AX289" s="14" t="s">
        <v>85</v>
      </c>
      <c r="AY289" s="265" t="s">
        <v>149</v>
      </c>
    </row>
    <row r="290" s="2" customFormat="1" ht="16.5" customHeight="1">
      <c r="A290" s="39"/>
      <c r="B290" s="40"/>
      <c r="C290" s="280" t="s">
        <v>506</v>
      </c>
      <c r="D290" s="280" t="s">
        <v>553</v>
      </c>
      <c r="E290" s="281" t="s">
        <v>1783</v>
      </c>
      <c r="F290" s="282" t="s">
        <v>1784</v>
      </c>
      <c r="G290" s="283" t="s">
        <v>284</v>
      </c>
      <c r="H290" s="284">
        <v>7</v>
      </c>
      <c r="I290" s="285"/>
      <c r="J290" s="286">
        <f>ROUND(I290*H290,2)</f>
        <v>0</v>
      </c>
      <c r="K290" s="282" t="s">
        <v>159</v>
      </c>
      <c r="L290" s="287"/>
      <c r="M290" s="288" t="s">
        <v>1</v>
      </c>
      <c r="N290" s="289" t="s">
        <v>42</v>
      </c>
      <c r="O290" s="92"/>
      <c r="P290" s="236">
        <f>O290*H290</f>
        <v>0</v>
      </c>
      <c r="Q290" s="236">
        <v>0.26200000000000001</v>
      </c>
      <c r="R290" s="236">
        <f>Q290*H290</f>
        <v>1.8340000000000001</v>
      </c>
      <c r="S290" s="236">
        <v>0</v>
      </c>
      <c r="T290" s="23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8" t="s">
        <v>197</v>
      </c>
      <c r="AT290" s="238" t="s">
        <v>553</v>
      </c>
      <c r="AU290" s="238" t="s">
        <v>87</v>
      </c>
      <c r="AY290" s="18" t="s">
        <v>149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8" t="s">
        <v>85</v>
      </c>
      <c r="BK290" s="239">
        <f>ROUND(I290*H290,2)</f>
        <v>0</v>
      </c>
      <c r="BL290" s="18" t="s">
        <v>148</v>
      </c>
      <c r="BM290" s="238" t="s">
        <v>1785</v>
      </c>
    </row>
    <row r="291" s="2" customFormat="1">
      <c r="A291" s="39"/>
      <c r="B291" s="40"/>
      <c r="C291" s="41"/>
      <c r="D291" s="240" t="s">
        <v>162</v>
      </c>
      <c r="E291" s="41"/>
      <c r="F291" s="241" t="s">
        <v>1784</v>
      </c>
      <c r="G291" s="41"/>
      <c r="H291" s="41"/>
      <c r="I291" s="242"/>
      <c r="J291" s="41"/>
      <c r="K291" s="41"/>
      <c r="L291" s="45"/>
      <c r="M291" s="243"/>
      <c r="N291" s="244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162</v>
      </c>
      <c r="AU291" s="18" t="s">
        <v>87</v>
      </c>
    </row>
    <row r="292" s="14" customFormat="1">
      <c r="A292" s="14"/>
      <c r="B292" s="255"/>
      <c r="C292" s="256"/>
      <c r="D292" s="240" t="s">
        <v>163</v>
      </c>
      <c r="E292" s="257" t="s">
        <v>1</v>
      </c>
      <c r="F292" s="258" t="s">
        <v>1786</v>
      </c>
      <c r="G292" s="256"/>
      <c r="H292" s="259">
        <v>7</v>
      </c>
      <c r="I292" s="260"/>
      <c r="J292" s="256"/>
      <c r="K292" s="256"/>
      <c r="L292" s="261"/>
      <c r="M292" s="262"/>
      <c r="N292" s="263"/>
      <c r="O292" s="263"/>
      <c r="P292" s="263"/>
      <c r="Q292" s="263"/>
      <c r="R292" s="263"/>
      <c r="S292" s="263"/>
      <c r="T292" s="26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5" t="s">
        <v>163</v>
      </c>
      <c r="AU292" s="265" t="s">
        <v>87</v>
      </c>
      <c r="AV292" s="14" t="s">
        <v>87</v>
      </c>
      <c r="AW292" s="14" t="s">
        <v>33</v>
      </c>
      <c r="AX292" s="14" t="s">
        <v>85</v>
      </c>
      <c r="AY292" s="265" t="s">
        <v>149</v>
      </c>
    </row>
    <row r="293" s="2" customFormat="1" ht="16.5" customHeight="1">
      <c r="A293" s="39"/>
      <c r="B293" s="40"/>
      <c r="C293" s="280" t="s">
        <v>513</v>
      </c>
      <c r="D293" s="280" t="s">
        <v>553</v>
      </c>
      <c r="E293" s="281" t="s">
        <v>1787</v>
      </c>
      <c r="F293" s="282" t="s">
        <v>1788</v>
      </c>
      <c r="G293" s="283" t="s">
        <v>284</v>
      </c>
      <c r="H293" s="284">
        <v>2</v>
      </c>
      <c r="I293" s="285"/>
      <c r="J293" s="286">
        <f>ROUND(I293*H293,2)</f>
        <v>0</v>
      </c>
      <c r="K293" s="282" t="s">
        <v>159</v>
      </c>
      <c r="L293" s="287"/>
      <c r="M293" s="288" t="s">
        <v>1</v>
      </c>
      <c r="N293" s="289" t="s">
        <v>42</v>
      </c>
      <c r="O293" s="92"/>
      <c r="P293" s="236">
        <f>O293*H293</f>
        <v>0</v>
      </c>
      <c r="Q293" s="236">
        <v>0.52600000000000002</v>
      </c>
      <c r="R293" s="236">
        <f>Q293*H293</f>
        <v>1.0520000000000001</v>
      </c>
      <c r="S293" s="236">
        <v>0</v>
      </c>
      <c r="T293" s="23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8" t="s">
        <v>197</v>
      </c>
      <c r="AT293" s="238" t="s">
        <v>553</v>
      </c>
      <c r="AU293" s="238" t="s">
        <v>87</v>
      </c>
      <c r="AY293" s="18" t="s">
        <v>149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8" t="s">
        <v>85</v>
      </c>
      <c r="BK293" s="239">
        <f>ROUND(I293*H293,2)</f>
        <v>0</v>
      </c>
      <c r="BL293" s="18" t="s">
        <v>148</v>
      </c>
      <c r="BM293" s="238" t="s">
        <v>1789</v>
      </c>
    </row>
    <row r="294" s="2" customFormat="1">
      <c r="A294" s="39"/>
      <c r="B294" s="40"/>
      <c r="C294" s="41"/>
      <c r="D294" s="240" t="s">
        <v>162</v>
      </c>
      <c r="E294" s="41"/>
      <c r="F294" s="241" t="s">
        <v>1788</v>
      </c>
      <c r="G294" s="41"/>
      <c r="H294" s="41"/>
      <c r="I294" s="242"/>
      <c r="J294" s="41"/>
      <c r="K294" s="41"/>
      <c r="L294" s="45"/>
      <c r="M294" s="243"/>
      <c r="N294" s="244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162</v>
      </c>
      <c r="AU294" s="18" t="s">
        <v>87</v>
      </c>
    </row>
    <row r="295" s="14" customFormat="1">
      <c r="A295" s="14"/>
      <c r="B295" s="255"/>
      <c r="C295" s="256"/>
      <c r="D295" s="240" t="s">
        <v>163</v>
      </c>
      <c r="E295" s="257" t="s">
        <v>1</v>
      </c>
      <c r="F295" s="258" t="s">
        <v>1790</v>
      </c>
      <c r="G295" s="256"/>
      <c r="H295" s="259">
        <v>2</v>
      </c>
      <c r="I295" s="260"/>
      <c r="J295" s="256"/>
      <c r="K295" s="256"/>
      <c r="L295" s="261"/>
      <c r="M295" s="262"/>
      <c r="N295" s="263"/>
      <c r="O295" s="263"/>
      <c r="P295" s="263"/>
      <c r="Q295" s="263"/>
      <c r="R295" s="263"/>
      <c r="S295" s="263"/>
      <c r="T295" s="26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5" t="s">
        <v>163</v>
      </c>
      <c r="AU295" s="265" t="s">
        <v>87</v>
      </c>
      <c r="AV295" s="14" t="s">
        <v>87</v>
      </c>
      <c r="AW295" s="14" t="s">
        <v>33</v>
      </c>
      <c r="AX295" s="14" t="s">
        <v>85</v>
      </c>
      <c r="AY295" s="265" t="s">
        <v>149</v>
      </c>
    </row>
    <row r="296" s="2" customFormat="1" ht="16.5" customHeight="1">
      <c r="A296" s="39"/>
      <c r="B296" s="40"/>
      <c r="C296" s="280" t="s">
        <v>525</v>
      </c>
      <c r="D296" s="280" t="s">
        <v>553</v>
      </c>
      <c r="E296" s="281" t="s">
        <v>1791</v>
      </c>
      <c r="F296" s="282" t="s">
        <v>1792</v>
      </c>
      <c r="G296" s="283" t="s">
        <v>284</v>
      </c>
      <c r="H296" s="284">
        <v>5</v>
      </c>
      <c r="I296" s="285"/>
      <c r="J296" s="286">
        <f>ROUND(I296*H296,2)</f>
        <v>0</v>
      </c>
      <c r="K296" s="282" t="s">
        <v>159</v>
      </c>
      <c r="L296" s="287"/>
      <c r="M296" s="288" t="s">
        <v>1</v>
      </c>
      <c r="N296" s="289" t="s">
        <v>42</v>
      </c>
      <c r="O296" s="92"/>
      <c r="P296" s="236">
        <f>O296*H296</f>
        <v>0</v>
      </c>
      <c r="Q296" s="236">
        <v>1.0540000000000001</v>
      </c>
      <c r="R296" s="236">
        <f>Q296*H296</f>
        <v>5.2700000000000005</v>
      </c>
      <c r="S296" s="236">
        <v>0</v>
      </c>
      <c r="T296" s="237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8" t="s">
        <v>197</v>
      </c>
      <c r="AT296" s="238" t="s">
        <v>553</v>
      </c>
      <c r="AU296" s="238" t="s">
        <v>87</v>
      </c>
      <c r="AY296" s="18" t="s">
        <v>149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8" t="s">
        <v>85</v>
      </c>
      <c r="BK296" s="239">
        <f>ROUND(I296*H296,2)</f>
        <v>0</v>
      </c>
      <c r="BL296" s="18" t="s">
        <v>148</v>
      </c>
      <c r="BM296" s="238" t="s">
        <v>1793</v>
      </c>
    </row>
    <row r="297" s="2" customFormat="1">
      <c r="A297" s="39"/>
      <c r="B297" s="40"/>
      <c r="C297" s="41"/>
      <c r="D297" s="240" t="s">
        <v>162</v>
      </c>
      <c r="E297" s="41"/>
      <c r="F297" s="241" t="s">
        <v>1792</v>
      </c>
      <c r="G297" s="41"/>
      <c r="H297" s="41"/>
      <c r="I297" s="242"/>
      <c r="J297" s="41"/>
      <c r="K297" s="41"/>
      <c r="L297" s="45"/>
      <c r="M297" s="243"/>
      <c r="N297" s="244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162</v>
      </c>
      <c r="AU297" s="18" t="s">
        <v>87</v>
      </c>
    </row>
    <row r="298" s="14" customFormat="1">
      <c r="A298" s="14"/>
      <c r="B298" s="255"/>
      <c r="C298" s="256"/>
      <c r="D298" s="240" t="s">
        <v>163</v>
      </c>
      <c r="E298" s="257" t="s">
        <v>1</v>
      </c>
      <c r="F298" s="258" t="s">
        <v>1794</v>
      </c>
      <c r="G298" s="256"/>
      <c r="H298" s="259">
        <v>5</v>
      </c>
      <c r="I298" s="260"/>
      <c r="J298" s="256"/>
      <c r="K298" s="256"/>
      <c r="L298" s="261"/>
      <c r="M298" s="262"/>
      <c r="N298" s="263"/>
      <c r="O298" s="263"/>
      <c r="P298" s="263"/>
      <c r="Q298" s="263"/>
      <c r="R298" s="263"/>
      <c r="S298" s="263"/>
      <c r="T298" s="26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5" t="s">
        <v>163</v>
      </c>
      <c r="AU298" s="265" t="s">
        <v>87</v>
      </c>
      <c r="AV298" s="14" t="s">
        <v>87</v>
      </c>
      <c r="AW298" s="14" t="s">
        <v>33</v>
      </c>
      <c r="AX298" s="14" t="s">
        <v>85</v>
      </c>
      <c r="AY298" s="265" t="s">
        <v>149</v>
      </c>
    </row>
    <row r="299" s="2" customFormat="1" ht="16.5" customHeight="1">
      <c r="A299" s="39"/>
      <c r="B299" s="40"/>
      <c r="C299" s="280" t="s">
        <v>531</v>
      </c>
      <c r="D299" s="280" t="s">
        <v>553</v>
      </c>
      <c r="E299" s="281" t="s">
        <v>1795</v>
      </c>
      <c r="F299" s="282" t="s">
        <v>1796</v>
      </c>
      <c r="G299" s="283" t="s">
        <v>284</v>
      </c>
      <c r="H299" s="284">
        <v>10</v>
      </c>
      <c r="I299" s="285"/>
      <c r="J299" s="286">
        <f>ROUND(I299*H299,2)</f>
        <v>0</v>
      </c>
      <c r="K299" s="282" t="s">
        <v>159</v>
      </c>
      <c r="L299" s="287"/>
      <c r="M299" s="288" t="s">
        <v>1</v>
      </c>
      <c r="N299" s="289" t="s">
        <v>42</v>
      </c>
      <c r="O299" s="92"/>
      <c r="P299" s="236">
        <f>O299*H299</f>
        <v>0</v>
      </c>
      <c r="Q299" s="236">
        <v>0.56999999999999995</v>
      </c>
      <c r="R299" s="236">
        <f>Q299*H299</f>
        <v>5.6999999999999993</v>
      </c>
      <c r="S299" s="236">
        <v>0</v>
      </c>
      <c r="T299" s="23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8" t="s">
        <v>197</v>
      </c>
      <c r="AT299" s="238" t="s">
        <v>553</v>
      </c>
      <c r="AU299" s="238" t="s">
        <v>87</v>
      </c>
      <c r="AY299" s="18" t="s">
        <v>149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8" t="s">
        <v>85</v>
      </c>
      <c r="BK299" s="239">
        <f>ROUND(I299*H299,2)</f>
        <v>0</v>
      </c>
      <c r="BL299" s="18" t="s">
        <v>148</v>
      </c>
      <c r="BM299" s="238" t="s">
        <v>1797</v>
      </c>
    </row>
    <row r="300" s="2" customFormat="1">
      <c r="A300" s="39"/>
      <c r="B300" s="40"/>
      <c r="C300" s="41"/>
      <c r="D300" s="240" t="s">
        <v>162</v>
      </c>
      <c r="E300" s="41"/>
      <c r="F300" s="241" t="s">
        <v>1796</v>
      </c>
      <c r="G300" s="41"/>
      <c r="H300" s="41"/>
      <c r="I300" s="242"/>
      <c r="J300" s="41"/>
      <c r="K300" s="41"/>
      <c r="L300" s="45"/>
      <c r="M300" s="243"/>
      <c r="N300" s="244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162</v>
      </c>
      <c r="AU300" s="18" t="s">
        <v>87</v>
      </c>
    </row>
    <row r="301" s="14" customFormat="1">
      <c r="A301" s="14"/>
      <c r="B301" s="255"/>
      <c r="C301" s="256"/>
      <c r="D301" s="240" t="s">
        <v>163</v>
      </c>
      <c r="E301" s="257" t="s">
        <v>1</v>
      </c>
      <c r="F301" s="258" t="s">
        <v>1798</v>
      </c>
      <c r="G301" s="256"/>
      <c r="H301" s="259">
        <v>10</v>
      </c>
      <c r="I301" s="260"/>
      <c r="J301" s="256"/>
      <c r="K301" s="256"/>
      <c r="L301" s="261"/>
      <c r="M301" s="262"/>
      <c r="N301" s="263"/>
      <c r="O301" s="263"/>
      <c r="P301" s="263"/>
      <c r="Q301" s="263"/>
      <c r="R301" s="263"/>
      <c r="S301" s="263"/>
      <c r="T301" s="26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5" t="s">
        <v>163</v>
      </c>
      <c r="AU301" s="265" t="s">
        <v>87</v>
      </c>
      <c r="AV301" s="14" t="s">
        <v>87</v>
      </c>
      <c r="AW301" s="14" t="s">
        <v>33</v>
      </c>
      <c r="AX301" s="14" t="s">
        <v>85</v>
      </c>
      <c r="AY301" s="265" t="s">
        <v>149</v>
      </c>
    </row>
    <row r="302" s="2" customFormat="1" ht="16.5" customHeight="1">
      <c r="A302" s="39"/>
      <c r="B302" s="40"/>
      <c r="C302" s="227" t="s">
        <v>538</v>
      </c>
      <c r="D302" s="227" t="s">
        <v>155</v>
      </c>
      <c r="E302" s="228" t="s">
        <v>1799</v>
      </c>
      <c r="F302" s="229" t="s">
        <v>1800</v>
      </c>
      <c r="G302" s="230" t="s">
        <v>284</v>
      </c>
      <c r="H302" s="231">
        <v>1</v>
      </c>
      <c r="I302" s="232"/>
      <c r="J302" s="233">
        <f>ROUND(I302*H302,2)</f>
        <v>0</v>
      </c>
      <c r="K302" s="229" t="s">
        <v>159</v>
      </c>
      <c r="L302" s="45"/>
      <c r="M302" s="234" t="s">
        <v>1</v>
      </c>
      <c r="N302" s="235" t="s">
        <v>42</v>
      </c>
      <c r="O302" s="92"/>
      <c r="P302" s="236">
        <f>O302*H302</f>
        <v>0</v>
      </c>
      <c r="Q302" s="236">
        <v>0</v>
      </c>
      <c r="R302" s="236">
        <f>Q302*H302</f>
        <v>0</v>
      </c>
      <c r="S302" s="236">
        <v>0.14999999999999999</v>
      </c>
      <c r="T302" s="237">
        <f>S302*H302</f>
        <v>0.14999999999999999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8" t="s">
        <v>148</v>
      </c>
      <c r="AT302" s="238" t="s">
        <v>155</v>
      </c>
      <c r="AU302" s="238" t="s">
        <v>87</v>
      </c>
      <c r="AY302" s="18" t="s">
        <v>149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8" t="s">
        <v>85</v>
      </c>
      <c r="BK302" s="239">
        <f>ROUND(I302*H302,2)</f>
        <v>0</v>
      </c>
      <c r="BL302" s="18" t="s">
        <v>148</v>
      </c>
      <c r="BM302" s="238" t="s">
        <v>1801</v>
      </c>
    </row>
    <row r="303" s="2" customFormat="1">
      <c r="A303" s="39"/>
      <c r="B303" s="40"/>
      <c r="C303" s="41"/>
      <c r="D303" s="240" t="s">
        <v>162</v>
      </c>
      <c r="E303" s="41"/>
      <c r="F303" s="241" t="s">
        <v>1802</v>
      </c>
      <c r="G303" s="41"/>
      <c r="H303" s="41"/>
      <c r="I303" s="242"/>
      <c r="J303" s="41"/>
      <c r="K303" s="41"/>
      <c r="L303" s="45"/>
      <c r="M303" s="243"/>
      <c r="N303" s="244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162</v>
      </c>
      <c r="AU303" s="18" t="s">
        <v>87</v>
      </c>
    </row>
    <row r="304" s="14" customFormat="1">
      <c r="A304" s="14"/>
      <c r="B304" s="255"/>
      <c r="C304" s="256"/>
      <c r="D304" s="240" t="s">
        <v>163</v>
      </c>
      <c r="E304" s="257" t="s">
        <v>1</v>
      </c>
      <c r="F304" s="258" t="s">
        <v>1803</v>
      </c>
      <c r="G304" s="256"/>
      <c r="H304" s="259">
        <v>1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5" t="s">
        <v>163</v>
      </c>
      <c r="AU304" s="265" t="s">
        <v>87</v>
      </c>
      <c r="AV304" s="14" t="s">
        <v>87</v>
      </c>
      <c r="AW304" s="14" t="s">
        <v>33</v>
      </c>
      <c r="AX304" s="14" t="s">
        <v>85</v>
      </c>
      <c r="AY304" s="265" t="s">
        <v>149</v>
      </c>
    </row>
    <row r="305" s="2" customFormat="1" ht="21.75" customHeight="1">
      <c r="A305" s="39"/>
      <c r="B305" s="40"/>
      <c r="C305" s="227" t="s">
        <v>545</v>
      </c>
      <c r="D305" s="227" t="s">
        <v>155</v>
      </c>
      <c r="E305" s="228" t="s">
        <v>1804</v>
      </c>
      <c r="F305" s="229" t="s">
        <v>1805</v>
      </c>
      <c r="G305" s="230" t="s">
        <v>284</v>
      </c>
      <c r="H305" s="231">
        <v>10</v>
      </c>
      <c r="I305" s="232"/>
      <c r="J305" s="233">
        <f>ROUND(I305*H305,2)</f>
        <v>0</v>
      </c>
      <c r="K305" s="229" t="s">
        <v>159</v>
      </c>
      <c r="L305" s="45"/>
      <c r="M305" s="234" t="s">
        <v>1</v>
      </c>
      <c r="N305" s="235" t="s">
        <v>42</v>
      </c>
      <c r="O305" s="92"/>
      <c r="P305" s="236">
        <f>O305*H305</f>
        <v>0</v>
      </c>
      <c r="Q305" s="236">
        <v>0.089999999999999997</v>
      </c>
      <c r="R305" s="236">
        <f>Q305*H305</f>
        <v>0.89999999999999991</v>
      </c>
      <c r="S305" s="236">
        <v>0</v>
      </c>
      <c r="T305" s="237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8" t="s">
        <v>148</v>
      </c>
      <c r="AT305" s="238" t="s">
        <v>155</v>
      </c>
      <c r="AU305" s="238" t="s">
        <v>87</v>
      </c>
      <c r="AY305" s="18" t="s">
        <v>149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8" t="s">
        <v>85</v>
      </c>
      <c r="BK305" s="239">
        <f>ROUND(I305*H305,2)</f>
        <v>0</v>
      </c>
      <c r="BL305" s="18" t="s">
        <v>148</v>
      </c>
      <c r="BM305" s="238" t="s">
        <v>1558</v>
      </c>
    </row>
    <row r="306" s="2" customFormat="1">
      <c r="A306" s="39"/>
      <c r="B306" s="40"/>
      <c r="C306" s="41"/>
      <c r="D306" s="240" t="s">
        <v>162</v>
      </c>
      <c r="E306" s="41"/>
      <c r="F306" s="241" t="s">
        <v>1806</v>
      </c>
      <c r="G306" s="41"/>
      <c r="H306" s="41"/>
      <c r="I306" s="242"/>
      <c r="J306" s="41"/>
      <c r="K306" s="41"/>
      <c r="L306" s="45"/>
      <c r="M306" s="243"/>
      <c r="N306" s="244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162</v>
      </c>
      <c r="AU306" s="18" t="s">
        <v>87</v>
      </c>
    </row>
    <row r="307" s="14" customFormat="1">
      <c r="A307" s="14"/>
      <c r="B307" s="255"/>
      <c r="C307" s="256"/>
      <c r="D307" s="240" t="s">
        <v>163</v>
      </c>
      <c r="E307" s="257" t="s">
        <v>1</v>
      </c>
      <c r="F307" s="258" t="s">
        <v>1807</v>
      </c>
      <c r="G307" s="256"/>
      <c r="H307" s="259">
        <v>10</v>
      </c>
      <c r="I307" s="260"/>
      <c r="J307" s="256"/>
      <c r="K307" s="256"/>
      <c r="L307" s="261"/>
      <c r="M307" s="262"/>
      <c r="N307" s="263"/>
      <c r="O307" s="263"/>
      <c r="P307" s="263"/>
      <c r="Q307" s="263"/>
      <c r="R307" s="263"/>
      <c r="S307" s="263"/>
      <c r="T307" s="26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5" t="s">
        <v>163</v>
      </c>
      <c r="AU307" s="265" t="s">
        <v>87</v>
      </c>
      <c r="AV307" s="14" t="s">
        <v>87</v>
      </c>
      <c r="AW307" s="14" t="s">
        <v>33</v>
      </c>
      <c r="AX307" s="14" t="s">
        <v>85</v>
      </c>
      <c r="AY307" s="265" t="s">
        <v>149</v>
      </c>
    </row>
    <row r="308" s="13" customFormat="1">
      <c r="A308" s="13"/>
      <c r="B308" s="245"/>
      <c r="C308" s="246"/>
      <c r="D308" s="240" t="s">
        <v>163</v>
      </c>
      <c r="E308" s="247" t="s">
        <v>1</v>
      </c>
      <c r="F308" s="248" t="s">
        <v>1808</v>
      </c>
      <c r="G308" s="246"/>
      <c r="H308" s="247" t="s">
        <v>1</v>
      </c>
      <c r="I308" s="249"/>
      <c r="J308" s="246"/>
      <c r="K308" s="246"/>
      <c r="L308" s="250"/>
      <c r="M308" s="251"/>
      <c r="N308" s="252"/>
      <c r="O308" s="252"/>
      <c r="P308" s="252"/>
      <c r="Q308" s="252"/>
      <c r="R308" s="252"/>
      <c r="S308" s="252"/>
      <c r="T308" s="25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4" t="s">
        <v>163</v>
      </c>
      <c r="AU308" s="254" t="s">
        <v>87</v>
      </c>
      <c r="AV308" s="13" t="s">
        <v>85</v>
      </c>
      <c r="AW308" s="13" t="s">
        <v>33</v>
      </c>
      <c r="AX308" s="13" t="s">
        <v>77</v>
      </c>
      <c r="AY308" s="254" t="s">
        <v>149</v>
      </c>
    </row>
    <row r="309" s="2" customFormat="1" ht="21.75" customHeight="1">
      <c r="A309" s="39"/>
      <c r="B309" s="40"/>
      <c r="C309" s="280" t="s">
        <v>552</v>
      </c>
      <c r="D309" s="280" t="s">
        <v>553</v>
      </c>
      <c r="E309" s="281" t="s">
        <v>1809</v>
      </c>
      <c r="F309" s="282" t="s">
        <v>1810</v>
      </c>
      <c r="G309" s="283" t="s">
        <v>284</v>
      </c>
      <c r="H309" s="284">
        <v>10</v>
      </c>
      <c r="I309" s="285"/>
      <c r="J309" s="286">
        <f>ROUND(I309*H309,2)</f>
        <v>0</v>
      </c>
      <c r="K309" s="282" t="s">
        <v>159</v>
      </c>
      <c r="L309" s="287"/>
      <c r="M309" s="288" t="s">
        <v>1</v>
      </c>
      <c r="N309" s="289" t="s">
        <v>42</v>
      </c>
      <c r="O309" s="92"/>
      <c r="P309" s="236">
        <f>O309*H309</f>
        <v>0</v>
      </c>
      <c r="Q309" s="236">
        <v>0.069000000000000006</v>
      </c>
      <c r="R309" s="236">
        <f>Q309*H309</f>
        <v>0.69000000000000006</v>
      </c>
      <c r="S309" s="236">
        <v>0</v>
      </c>
      <c r="T309" s="237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8" t="s">
        <v>197</v>
      </c>
      <c r="AT309" s="238" t="s">
        <v>553</v>
      </c>
      <c r="AU309" s="238" t="s">
        <v>87</v>
      </c>
      <c r="AY309" s="18" t="s">
        <v>149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8" t="s">
        <v>85</v>
      </c>
      <c r="BK309" s="239">
        <f>ROUND(I309*H309,2)</f>
        <v>0</v>
      </c>
      <c r="BL309" s="18" t="s">
        <v>148</v>
      </c>
      <c r="BM309" s="238" t="s">
        <v>1811</v>
      </c>
    </row>
    <row r="310" s="2" customFormat="1">
      <c r="A310" s="39"/>
      <c r="B310" s="40"/>
      <c r="C310" s="41"/>
      <c r="D310" s="240" t="s">
        <v>162</v>
      </c>
      <c r="E310" s="41"/>
      <c r="F310" s="241" t="s">
        <v>1810</v>
      </c>
      <c r="G310" s="41"/>
      <c r="H310" s="41"/>
      <c r="I310" s="242"/>
      <c r="J310" s="41"/>
      <c r="K310" s="41"/>
      <c r="L310" s="45"/>
      <c r="M310" s="243"/>
      <c r="N310" s="244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162</v>
      </c>
      <c r="AU310" s="18" t="s">
        <v>87</v>
      </c>
    </row>
    <row r="311" s="14" customFormat="1">
      <c r="A311" s="14"/>
      <c r="B311" s="255"/>
      <c r="C311" s="256"/>
      <c r="D311" s="240" t="s">
        <v>163</v>
      </c>
      <c r="E311" s="257" t="s">
        <v>1</v>
      </c>
      <c r="F311" s="258" t="s">
        <v>1812</v>
      </c>
      <c r="G311" s="256"/>
      <c r="H311" s="259">
        <v>10</v>
      </c>
      <c r="I311" s="260"/>
      <c r="J311" s="256"/>
      <c r="K311" s="256"/>
      <c r="L311" s="261"/>
      <c r="M311" s="262"/>
      <c r="N311" s="263"/>
      <c r="O311" s="263"/>
      <c r="P311" s="263"/>
      <c r="Q311" s="263"/>
      <c r="R311" s="263"/>
      <c r="S311" s="263"/>
      <c r="T311" s="26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5" t="s">
        <v>163</v>
      </c>
      <c r="AU311" s="265" t="s">
        <v>87</v>
      </c>
      <c r="AV311" s="14" t="s">
        <v>87</v>
      </c>
      <c r="AW311" s="14" t="s">
        <v>33</v>
      </c>
      <c r="AX311" s="14" t="s">
        <v>85</v>
      </c>
      <c r="AY311" s="265" t="s">
        <v>149</v>
      </c>
    </row>
    <row r="312" s="13" customFormat="1">
      <c r="A312" s="13"/>
      <c r="B312" s="245"/>
      <c r="C312" s="246"/>
      <c r="D312" s="240" t="s">
        <v>163</v>
      </c>
      <c r="E312" s="247" t="s">
        <v>1</v>
      </c>
      <c r="F312" s="248" t="s">
        <v>1813</v>
      </c>
      <c r="G312" s="246"/>
      <c r="H312" s="247" t="s">
        <v>1</v>
      </c>
      <c r="I312" s="249"/>
      <c r="J312" s="246"/>
      <c r="K312" s="246"/>
      <c r="L312" s="250"/>
      <c r="M312" s="251"/>
      <c r="N312" s="252"/>
      <c r="O312" s="252"/>
      <c r="P312" s="252"/>
      <c r="Q312" s="252"/>
      <c r="R312" s="252"/>
      <c r="S312" s="252"/>
      <c r="T312" s="25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4" t="s">
        <v>163</v>
      </c>
      <c r="AU312" s="254" t="s">
        <v>87</v>
      </c>
      <c r="AV312" s="13" t="s">
        <v>85</v>
      </c>
      <c r="AW312" s="13" t="s">
        <v>33</v>
      </c>
      <c r="AX312" s="13" t="s">
        <v>77</v>
      </c>
      <c r="AY312" s="254" t="s">
        <v>149</v>
      </c>
    </row>
    <row r="313" s="13" customFormat="1">
      <c r="A313" s="13"/>
      <c r="B313" s="245"/>
      <c r="C313" s="246"/>
      <c r="D313" s="240" t="s">
        <v>163</v>
      </c>
      <c r="E313" s="247" t="s">
        <v>1</v>
      </c>
      <c r="F313" s="248" t="s">
        <v>1814</v>
      </c>
      <c r="G313" s="246"/>
      <c r="H313" s="247" t="s">
        <v>1</v>
      </c>
      <c r="I313" s="249"/>
      <c r="J313" s="246"/>
      <c r="K313" s="246"/>
      <c r="L313" s="250"/>
      <c r="M313" s="251"/>
      <c r="N313" s="252"/>
      <c r="O313" s="252"/>
      <c r="P313" s="252"/>
      <c r="Q313" s="252"/>
      <c r="R313" s="252"/>
      <c r="S313" s="252"/>
      <c r="T313" s="25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4" t="s">
        <v>163</v>
      </c>
      <c r="AU313" s="254" t="s">
        <v>87</v>
      </c>
      <c r="AV313" s="13" t="s">
        <v>85</v>
      </c>
      <c r="AW313" s="13" t="s">
        <v>33</v>
      </c>
      <c r="AX313" s="13" t="s">
        <v>77</v>
      </c>
      <c r="AY313" s="254" t="s">
        <v>149</v>
      </c>
    </row>
    <row r="314" s="12" customFormat="1" ht="22.8" customHeight="1">
      <c r="A314" s="12"/>
      <c r="B314" s="211"/>
      <c r="C314" s="212"/>
      <c r="D314" s="213" t="s">
        <v>76</v>
      </c>
      <c r="E314" s="225" t="s">
        <v>1148</v>
      </c>
      <c r="F314" s="225" t="s">
        <v>1149</v>
      </c>
      <c r="G314" s="212"/>
      <c r="H314" s="212"/>
      <c r="I314" s="215"/>
      <c r="J314" s="226">
        <f>BK314</f>
        <v>0</v>
      </c>
      <c r="K314" s="212"/>
      <c r="L314" s="217"/>
      <c r="M314" s="218"/>
      <c r="N314" s="219"/>
      <c r="O314" s="219"/>
      <c r="P314" s="220">
        <f>SUM(P315:P337)</f>
        <v>0</v>
      </c>
      <c r="Q314" s="219"/>
      <c r="R314" s="220">
        <f>SUM(R315:R337)</f>
        <v>0</v>
      </c>
      <c r="S314" s="219"/>
      <c r="T314" s="221">
        <f>SUM(T315:T337)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2" t="s">
        <v>85</v>
      </c>
      <c r="AT314" s="223" t="s">
        <v>76</v>
      </c>
      <c r="AU314" s="223" t="s">
        <v>85</v>
      </c>
      <c r="AY314" s="222" t="s">
        <v>149</v>
      </c>
      <c r="BK314" s="224">
        <f>SUM(BK315:BK337)</f>
        <v>0</v>
      </c>
    </row>
    <row r="315" s="2" customFormat="1" ht="16.5" customHeight="1">
      <c r="A315" s="39"/>
      <c r="B315" s="40"/>
      <c r="C315" s="227" t="s">
        <v>561</v>
      </c>
      <c r="D315" s="227" t="s">
        <v>155</v>
      </c>
      <c r="E315" s="228" t="s">
        <v>1176</v>
      </c>
      <c r="F315" s="229" t="s">
        <v>1177</v>
      </c>
      <c r="G315" s="230" t="s">
        <v>534</v>
      </c>
      <c r="H315" s="231">
        <v>1.8</v>
      </c>
      <c r="I315" s="232"/>
      <c r="J315" s="233">
        <f>ROUND(I315*H315,2)</f>
        <v>0</v>
      </c>
      <c r="K315" s="229" t="s">
        <v>159</v>
      </c>
      <c r="L315" s="45"/>
      <c r="M315" s="234" t="s">
        <v>1</v>
      </c>
      <c r="N315" s="235" t="s">
        <v>42</v>
      </c>
      <c r="O315" s="92"/>
      <c r="P315" s="236">
        <f>O315*H315</f>
        <v>0</v>
      </c>
      <c r="Q315" s="236">
        <v>0</v>
      </c>
      <c r="R315" s="236">
        <f>Q315*H315</f>
        <v>0</v>
      </c>
      <c r="S315" s="236">
        <v>0</v>
      </c>
      <c r="T315" s="237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8" t="s">
        <v>148</v>
      </c>
      <c r="AT315" s="238" t="s">
        <v>155</v>
      </c>
      <c r="AU315" s="238" t="s">
        <v>87</v>
      </c>
      <c r="AY315" s="18" t="s">
        <v>149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8" t="s">
        <v>85</v>
      </c>
      <c r="BK315" s="239">
        <f>ROUND(I315*H315,2)</f>
        <v>0</v>
      </c>
      <c r="BL315" s="18" t="s">
        <v>148</v>
      </c>
      <c r="BM315" s="238" t="s">
        <v>1815</v>
      </c>
    </row>
    <row r="316" s="2" customFormat="1">
      <c r="A316" s="39"/>
      <c r="B316" s="40"/>
      <c r="C316" s="41"/>
      <c r="D316" s="240" t="s">
        <v>162</v>
      </c>
      <c r="E316" s="41"/>
      <c r="F316" s="241" t="s">
        <v>1179</v>
      </c>
      <c r="G316" s="41"/>
      <c r="H316" s="41"/>
      <c r="I316" s="242"/>
      <c r="J316" s="41"/>
      <c r="K316" s="41"/>
      <c r="L316" s="45"/>
      <c r="M316" s="243"/>
      <c r="N316" s="244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162</v>
      </c>
      <c r="AU316" s="18" t="s">
        <v>87</v>
      </c>
    </row>
    <row r="317" s="13" customFormat="1">
      <c r="A317" s="13"/>
      <c r="B317" s="245"/>
      <c r="C317" s="246"/>
      <c r="D317" s="240" t="s">
        <v>163</v>
      </c>
      <c r="E317" s="247" t="s">
        <v>1</v>
      </c>
      <c r="F317" s="248" t="s">
        <v>1816</v>
      </c>
      <c r="G317" s="246"/>
      <c r="H317" s="247" t="s">
        <v>1</v>
      </c>
      <c r="I317" s="249"/>
      <c r="J317" s="246"/>
      <c r="K317" s="246"/>
      <c r="L317" s="250"/>
      <c r="M317" s="251"/>
      <c r="N317" s="252"/>
      <c r="O317" s="252"/>
      <c r="P317" s="252"/>
      <c r="Q317" s="252"/>
      <c r="R317" s="252"/>
      <c r="S317" s="252"/>
      <c r="T317" s="25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4" t="s">
        <v>163</v>
      </c>
      <c r="AU317" s="254" t="s">
        <v>87</v>
      </c>
      <c r="AV317" s="13" t="s">
        <v>85</v>
      </c>
      <c r="AW317" s="13" t="s">
        <v>33</v>
      </c>
      <c r="AX317" s="13" t="s">
        <v>77</v>
      </c>
      <c r="AY317" s="254" t="s">
        <v>149</v>
      </c>
    </row>
    <row r="318" s="14" customFormat="1">
      <c r="A318" s="14"/>
      <c r="B318" s="255"/>
      <c r="C318" s="256"/>
      <c r="D318" s="240" t="s">
        <v>163</v>
      </c>
      <c r="E318" s="257" t="s">
        <v>1</v>
      </c>
      <c r="F318" s="258" t="s">
        <v>1817</v>
      </c>
      <c r="G318" s="256"/>
      <c r="H318" s="259">
        <v>1.8</v>
      </c>
      <c r="I318" s="260"/>
      <c r="J318" s="256"/>
      <c r="K318" s="256"/>
      <c r="L318" s="261"/>
      <c r="M318" s="262"/>
      <c r="N318" s="263"/>
      <c r="O318" s="263"/>
      <c r="P318" s="263"/>
      <c r="Q318" s="263"/>
      <c r="R318" s="263"/>
      <c r="S318" s="263"/>
      <c r="T318" s="26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5" t="s">
        <v>163</v>
      </c>
      <c r="AU318" s="265" t="s">
        <v>87</v>
      </c>
      <c r="AV318" s="14" t="s">
        <v>87</v>
      </c>
      <c r="AW318" s="14" t="s">
        <v>33</v>
      </c>
      <c r="AX318" s="14" t="s">
        <v>85</v>
      </c>
      <c r="AY318" s="265" t="s">
        <v>149</v>
      </c>
    </row>
    <row r="319" s="2" customFormat="1" ht="16.5" customHeight="1">
      <c r="A319" s="39"/>
      <c r="B319" s="40"/>
      <c r="C319" s="227" t="s">
        <v>576</v>
      </c>
      <c r="D319" s="227" t="s">
        <v>155</v>
      </c>
      <c r="E319" s="228" t="s">
        <v>1185</v>
      </c>
      <c r="F319" s="229" t="s">
        <v>1186</v>
      </c>
      <c r="G319" s="230" t="s">
        <v>534</v>
      </c>
      <c r="H319" s="231">
        <v>34.200000000000003</v>
      </c>
      <c r="I319" s="232"/>
      <c r="J319" s="233">
        <f>ROUND(I319*H319,2)</f>
        <v>0</v>
      </c>
      <c r="K319" s="229" t="s">
        <v>159</v>
      </c>
      <c r="L319" s="45"/>
      <c r="M319" s="234" t="s">
        <v>1</v>
      </c>
      <c r="N319" s="235" t="s">
        <v>42</v>
      </c>
      <c r="O319" s="92"/>
      <c r="P319" s="236">
        <f>O319*H319</f>
        <v>0</v>
      </c>
      <c r="Q319" s="236">
        <v>0</v>
      </c>
      <c r="R319" s="236">
        <f>Q319*H319</f>
        <v>0</v>
      </c>
      <c r="S319" s="236">
        <v>0</v>
      </c>
      <c r="T319" s="237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8" t="s">
        <v>148</v>
      </c>
      <c r="AT319" s="238" t="s">
        <v>155</v>
      </c>
      <c r="AU319" s="238" t="s">
        <v>87</v>
      </c>
      <c r="AY319" s="18" t="s">
        <v>149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8" t="s">
        <v>85</v>
      </c>
      <c r="BK319" s="239">
        <f>ROUND(I319*H319,2)</f>
        <v>0</v>
      </c>
      <c r="BL319" s="18" t="s">
        <v>148</v>
      </c>
      <c r="BM319" s="238" t="s">
        <v>1818</v>
      </c>
    </row>
    <row r="320" s="2" customFormat="1">
      <c r="A320" s="39"/>
      <c r="B320" s="40"/>
      <c r="C320" s="41"/>
      <c r="D320" s="240" t="s">
        <v>162</v>
      </c>
      <c r="E320" s="41"/>
      <c r="F320" s="241" t="s">
        <v>1166</v>
      </c>
      <c r="G320" s="41"/>
      <c r="H320" s="41"/>
      <c r="I320" s="242"/>
      <c r="J320" s="41"/>
      <c r="K320" s="41"/>
      <c r="L320" s="45"/>
      <c r="M320" s="243"/>
      <c r="N320" s="244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162</v>
      </c>
      <c r="AU320" s="18" t="s">
        <v>87</v>
      </c>
    </row>
    <row r="321" s="13" customFormat="1">
      <c r="A321" s="13"/>
      <c r="B321" s="245"/>
      <c r="C321" s="246"/>
      <c r="D321" s="240" t="s">
        <v>163</v>
      </c>
      <c r="E321" s="247" t="s">
        <v>1</v>
      </c>
      <c r="F321" s="248" t="s">
        <v>1816</v>
      </c>
      <c r="G321" s="246"/>
      <c r="H321" s="247" t="s">
        <v>1</v>
      </c>
      <c r="I321" s="249"/>
      <c r="J321" s="246"/>
      <c r="K321" s="246"/>
      <c r="L321" s="250"/>
      <c r="M321" s="251"/>
      <c r="N321" s="252"/>
      <c r="O321" s="252"/>
      <c r="P321" s="252"/>
      <c r="Q321" s="252"/>
      <c r="R321" s="252"/>
      <c r="S321" s="252"/>
      <c r="T321" s="25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4" t="s">
        <v>163</v>
      </c>
      <c r="AU321" s="254" t="s">
        <v>87</v>
      </c>
      <c r="AV321" s="13" t="s">
        <v>85</v>
      </c>
      <c r="AW321" s="13" t="s">
        <v>33</v>
      </c>
      <c r="AX321" s="13" t="s">
        <v>77</v>
      </c>
      <c r="AY321" s="254" t="s">
        <v>149</v>
      </c>
    </row>
    <row r="322" s="14" customFormat="1">
      <c r="A322" s="14"/>
      <c r="B322" s="255"/>
      <c r="C322" s="256"/>
      <c r="D322" s="240" t="s">
        <v>163</v>
      </c>
      <c r="E322" s="257" t="s">
        <v>1</v>
      </c>
      <c r="F322" s="258" t="s">
        <v>1819</v>
      </c>
      <c r="G322" s="256"/>
      <c r="H322" s="259">
        <v>34.200000000000003</v>
      </c>
      <c r="I322" s="260"/>
      <c r="J322" s="256"/>
      <c r="K322" s="256"/>
      <c r="L322" s="261"/>
      <c r="M322" s="262"/>
      <c r="N322" s="263"/>
      <c r="O322" s="263"/>
      <c r="P322" s="263"/>
      <c r="Q322" s="263"/>
      <c r="R322" s="263"/>
      <c r="S322" s="263"/>
      <c r="T322" s="26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5" t="s">
        <v>163</v>
      </c>
      <c r="AU322" s="265" t="s">
        <v>87</v>
      </c>
      <c r="AV322" s="14" t="s">
        <v>87</v>
      </c>
      <c r="AW322" s="14" t="s">
        <v>33</v>
      </c>
      <c r="AX322" s="14" t="s">
        <v>85</v>
      </c>
      <c r="AY322" s="265" t="s">
        <v>149</v>
      </c>
    </row>
    <row r="323" s="2" customFormat="1" ht="16.5" customHeight="1">
      <c r="A323" s="39"/>
      <c r="B323" s="40"/>
      <c r="C323" s="227" t="s">
        <v>588</v>
      </c>
      <c r="D323" s="227" t="s">
        <v>155</v>
      </c>
      <c r="E323" s="228" t="s">
        <v>1193</v>
      </c>
      <c r="F323" s="229" t="s">
        <v>1194</v>
      </c>
      <c r="G323" s="230" t="s">
        <v>534</v>
      </c>
      <c r="H323" s="231">
        <v>0.35999999999999999</v>
      </c>
      <c r="I323" s="232"/>
      <c r="J323" s="233">
        <f>ROUND(I323*H323,2)</f>
        <v>0</v>
      </c>
      <c r="K323" s="229" t="s">
        <v>159</v>
      </c>
      <c r="L323" s="45"/>
      <c r="M323" s="234" t="s">
        <v>1</v>
      </c>
      <c r="N323" s="235" t="s">
        <v>42</v>
      </c>
      <c r="O323" s="92"/>
      <c r="P323" s="236">
        <f>O323*H323</f>
        <v>0</v>
      </c>
      <c r="Q323" s="236">
        <v>0</v>
      </c>
      <c r="R323" s="236">
        <f>Q323*H323</f>
        <v>0</v>
      </c>
      <c r="S323" s="236">
        <v>0</v>
      </c>
      <c r="T323" s="237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8" t="s">
        <v>148</v>
      </c>
      <c r="AT323" s="238" t="s">
        <v>155</v>
      </c>
      <c r="AU323" s="238" t="s">
        <v>87</v>
      </c>
      <c r="AY323" s="18" t="s">
        <v>149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8" t="s">
        <v>85</v>
      </c>
      <c r="BK323" s="239">
        <f>ROUND(I323*H323,2)</f>
        <v>0</v>
      </c>
      <c r="BL323" s="18" t="s">
        <v>148</v>
      </c>
      <c r="BM323" s="238" t="s">
        <v>1820</v>
      </c>
    </row>
    <row r="324" s="2" customFormat="1">
      <c r="A324" s="39"/>
      <c r="B324" s="40"/>
      <c r="C324" s="41"/>
      <c r="D324" s="240" t="s">
        <v>162</v>
      </c>
      <c r="E324" s="41"/>
      <c r="F324" s="241" t="s">
        <v>1196</v>
      </c>
      <c r="G324" s="41"/>
      <c r="H324" s="41"/>
      <c r="I324" s="242"/>
      <c r="J324" s="41"/>
      <c r="K324" s="41"/>
      <c r="L324" s="45"/>
      <c r="M324" s="243"/>
      <c r="N324" s="244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162</v>
      </c>
      <c r="AU324" s="18" t="s">
        <v>87</v>
      </c>
    </row>
    <row r="325" s="13" customFormat="1">
      <c r="A325" s="13"/>
      <c r="B325" s="245"/>
      <c r="C325" s="246"/>
      <c r="D325" s="240" t="s">
        <v>163</v>
      </c>
      <c r="E325" s="247" t="s">
        <v>1</v>
      </c>
      <c r="F325" s="248" t="s">
        <v>1608</v>
      </c>
      <c r="G325" s="246"/>
      <c r="H325" s="247" t="s">
        <v>1</v>
      </c>
      <c r="I325" s="249"/>
      <c r="J325" s="246"/>
      <c r="K325" s="246"/>
      <c r="L325" s="250"/>
      <c r="M325" s="251"/>
      <c r="N325" s="252"/>
      <c r="O325" s="252"/>
      <c r="P325" s="252"/>
      <c r="Q325" s="252"/>
      <c r="R325" s="252"/>
      <c r="S325" s="252"/>
      <c r="T325" s="25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4" t="s">
        <v>163</v>
      </c>
      <c r="AU325" s="254" t="s">
        <v>87</v>
      </c>
      <c r="AV325" s="13" t="s">
        <v>85</v>
      </c>
      <c r="AW325" s="13" t="s">
        <v>33</v>
      </c>
      <c r="AX325" s="13" t="s">
        <v>77</v>
      </c>
      <c r="AY325" s="254" t="s">
        <v>149</v>
      </c>
    </row>
    <row r="326" s="14" customFormat="1">
      <c r="A326" s="14"/>
      <c r="B326" s="255"/>
      <c r="C326" s="256"/>
      <c r="D326" s="240" t="s">
        <v>163</v>
      </c>
      <c r="E326" s="257" t="s">
        <v>1</v>
      </c>
      <c r="F326" s="258" t="s">
        <v>1821</v>
      </c>
      <c r="G326" s="256"/>
      <c r="H326" s="259">
        <v>0.20999999999999999</v>
      </c>
      <c r="I326" s="260"/>
      <c r="J326" s="256"/>
      <c r="K326" s="256"/>
      <c r="L326" s="261"/>
      <c r="M326" s="262"/>
      <c r="N326" s="263"/>
      <c r="O326" s="263"/>
      <c r="P326" s="263"/>
      <c r="Q326" s="263"/>
      <c r="R326" s="263"/>
      <c r="S326" s="263"/>
      <c r="T326" s="26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5" t="s">
        <v>163</v>
      </c>
      <c r="AU326" s="265" t="s">
        <v>87</v>
      </c>
      <c r="AV326" s="14" t="s">
        <v>87</v>
      </c>
      <c r="AW326" s="14" t="s">
        <v>33</v>
      </c>
      <c r="AX326" s="14" t="s">
        <v>77</v>
      </c>
      <c r="AY326" s="265" t="s">
        <v>149</v>
      </c>
    </row>
    <row r="327" s="14" customFormat="1">
      <c r="A327" s="14"/>
      <c r="B327" s="255"/>
      <c r="C327" s="256"/>
      <c r="D327" s="240" t="s">
        <v>163</v>
      </c>
      <c r="E327" s="257" t="s">
        <v>1</v>
      </c>
      <c r="F327" s="258" t="s">
        <v>1822</v>
      </c>
      <c r="G327" s="256"/>
      <c r="H327" s="259">
        <v>0.14999999999999999</v>
      </c>
      <c r="I327" s="260"/>
      <c r="J327" s="256"/>
      <c r="K327" s="256"/>
      <c r="L327" s="261"/>
      <c r="M327" s="262"/>
      <c r="N327" s="263"/>
      <c r="O327" s="263"/>
      <c r="P327" s="263"/>
      <c r="Q327" s="263"/>
      <c r="R327" s="263"/>
      <c r="S327" s="263"/>
      <c r="T327" s="26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5" t="s">
        <v>163</v>
      </c>
      <c r="AU327" s="265" t="s">
        <v>87</v>
      </c>
      <c r="AV327" s="14" t="s">
        <v>87</v>
      </c>
      <c r="AW327" s="14" t="s">
        <v>33</v>
      </c>
      <c r="AX327" s="14" t="s">
        <v>77</v>
      </c>
      <c r="AY327" s="265" t="s">
        <v>149</v>
      </c>
    </row>
    <row r="328" s="15" customFormat="1">
      <c r="A328" s="15"/>
      <c r="B328" s="269"/>
      <c r="C328" s="270"/>
      <c r="D328" s="240" t="s">
        <v>163</v>
      </c>
      <c r="E328" s="271" t="s">
        <v>1</v>
      </c>
      <c r="F328" s="272" t="s">
        <v>319</v>
      </c>
      <c r="G328" s="270"/>
      <c r="H328" s="273">
        <v>0.35999999999999999</v>
      </c>
      <c r="I328" s="274"/>
      <c r="J328" s="270"/>
      <c r="K328" s="270"/>
      <c r="L328" s="275"/>
      <c r="M328" s="276"/>
      <c r="N328" s="277"/>
      <c r="O328" s="277"/>
      <c r="P328" s="277"/>
      <c r="Q328" s="277"/>
      <c r="R328" s="277"/>
      <c r="S328" s="277"/>
      <c r="T328" s="278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9" t="s">
        <v>163</v>
      </c>
      <c r="AU328" s="279" t="s">
        <v>87</v>
      </c>
      <c r="AV328" s="15" t="s">
        <v>148</v>
      </c>
      <c r="AW328" s="15" t="s">
        <v>33</v>
      </c>
      <c r="AX328" s="15" t="s">
        <v>85</v>
      </c>
      <c r="AY328" s="279" t="s">
        <v>149</v>
      </c>
    </row>
    <row r="329" s="2" customFormat="1" ht="16.5" customHeight="1">
      <c r="A329" s="39"/>
      <c r="B329" s="40"/>
      <c r="C329" s="227" t="s">
        <v>593</v>
      </c>
      <c r="D329" s="227" t="s">
        <v>155</v>
      </c>
      <c r="E329" s="228" t="s">
        <v>1205</v>
      </c>
      <c r="F329" s="229" t="s">
        <v>1206</v>
      </c>
      <c r="G329" s="230" t="s">
        <v>534</v>
      </c>
      <c r="H329" s="231">
        <v>0.71999999999999997</v>
      </c>
      <c r="I329" s="232"/>
      <c r="J329" s="233">
        <f>ROUND(I329*H329,2)</f>
        <v>0</v>
      </c>
      <c r="K329" s="229" t="s">
        <v>159</v>
      </c>
      <c r="L329" s="45"/>
      <c r="M329" s="234" t="s">
        <v>1</v>
      </c>
      <c r="N329" s="235" t="s">
        <v>42</v>
      </c>
      <c r="O329" s="92"/>
      <c r="P329" s="236">
        <f>O329*H329</f>
        <v>0</v>
      </c>
      <c r="Q329" s="236">
        <v>0</v>
      </c>
      <c r="R329" s="236">
        <f>Q329*H329</f>
        <v>0</v>
      </c>
      <c r="S329" s="236">
        <v>0</v>
      </c>
      <c r="T329" s="23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8" t="s">
        <v>148</v>
      </c>
      <c r="AT329" s="238" t="s">
        <v>155</v>
      </c>
      <c r="AU329" s="238" t="s">
        <v>87</v>
      </c>
      <c r="AY329" s="18" t="s">
        <v>149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8" t="s">
        <v>85</v>
      </c>
      <c r="BK329" s="239">
        <f>ROUND(I329*H329,2)</f>
        <v>0</v>
      </c>
      <c r="BL329" s="18" t="s">
        <v>148</v>
      </c>
      <c r="BM329" s="238" t="s">
        <v>1823</v>
      </c>
    </row>
    <row r="330" s="2" customFormat="1">
      <c r="A330" s="39"/>
      <c r="B330" s="40"/>
      <c r="C330" s="41"/>
      <c r="D330" s="240" t="s">
        <v>162</v>
      </c>
      <c r="E330" s="41"/>
      <c r="F330" s="241" t="s">
        <v>1208</v>
      </c>
      <c r="G330" s="41"/>
      <c r="H330" s="41"/>
      <c r="I330" s="242"/>
      <c r="J330" s="41"/>
      <c r="K330" s="41"/>
      <c r="L330" s="45"/>
      <c r="M330" s="243"/>
      <c r="N330" s="244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162</v>
      </c>
      <c r="AU330" s="18" t="s">
        <v>87</v>
      </c>
    </row>
    <row r="331" s="13" customFormat="1">
      <c r="A331" s="13"/>
      <c r="B331" s="245"/>
      <c r="C331" s="246"/>
      <c r="D331" s="240" t="s">
        <v>163</v>
      </c>
      <c r="E331" s="247" t="s">
        <v>1</v>
      </c>
      <c r="F331" s="248" t="s">
        <v>1608</v>
      </c>
      <c r="G331" s="246"/>
      <c r="H331" s="247" t="s">
        <v>1</v>
      </c>
      <c r="I331" s="249"/>
      <c r="J331" s="246"/>
      <c r="K331" s="246"/>
      <c r="L331" s="250"/>
      <c r="M331" s="251"/>
      <c r="N331" s="252"/>
      <c r="O331" s="252"/>
      <c r="P331" s="252"/>
      <c r="Q331" s="252"/>
      <c r="R331" s="252"/>
      <c r="S331" s="252"/>
      <c r="T331" s="25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4" t="s">
        <v>163</v>
      </c>
      <c r="AU331" s="254" t="s">
        <v>87</v>
      </c>
      <c r="AV331" s="13" t="s">
        <v>85</v>
      </c>
      <c r="AW331" s="13" t="s">
        <v>33</v>
      </c>
      <c r="AX331" s="13" t="s">
        <v>77</v>
      </c>
      <c r="AY331" s="254" t="s">
        <v>149</v>
      </c>
    </row>
    <row r="332" s="14" customFormat="1">
      <c r="A332" s="14"/>
      <c r="B332" s="255"/>
      <c r="C332" s="256"/>
      <c r="D332" s="240" t="s">
        <v>163</v>
      </c>
      <c r="E332" s="257" t="s">
        <v>1</v>
      </c>
      <c r="F332" s="258" t="s">
        <v>1824</v>
      </c>
      <c r="G332" s="256"/>
      <c r="H332" s="259">
        <v>0.41999999999999998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5" t="s">
        <v>163</v>
      </c>
      <c r="AU332" s="265" t="s">
        <v>87</v>
      </c>
      <c r="AV332" s="14" t="s">
        <v>87</v>
      </c>
      <c r="AW332" s="14" t="s">
        <v>33</v>
      </c>
      <c r="AX332" s="14" t="s">
        <v>77</v>
      </c>
      <c r="AY332" s="265" t="s">
        <v>149</v>
      </c>
    </row>
    <row r="333" s="14" customFormat="1">
      <c r="A333" s="14"/>
      <c r="B333" s="255"/>
      <c r="C333" s="256"/>
      <c r="D333" s="240" t="s">
        <v>163</v>
      </c>
      <c r="E333" s="257" t="s">
        <v>1</v>
      </c>
      <c r="F333" s="258" t="s">
        <v>1825</v>
      </c>
      <c r="G333" s="256"/>
      <c r="H333" s="259">
        <v>0.29999999999999999</v>
      </c>
      <c r="I333" s="260"/>
      <c r="J333" s="256"/>
      <c r="K333" s="256"/>
      <c r="L333" s="261"/>
      <c r="M333" s="262"/>
      <c r="N333" s="263"/>
      <c r="O333" s="263"/>
      <c r="P333" s="263"/>
      <c r="Q333" s="263"/>
      <c r="R333" s="263"/>
      <c r="S333" s="263"/>
      <c r="T333" s="26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5" t="s">
        <v>163</v>
      </c>
      <c r="AU333" s="265" t="s">
        <v>87</v>
      </c>
      <c r="AV333" s="14" t="s">
        <v>87</v>
      </c>
      <c r="AW333" s="14" t="s">
        <v>33</v>
      </c>
      <c r="AX333" s="14" t="s">
        <v>77</v>
      </c>
      <c r="AY333" s="265" t="s">
        <v>149</v>
      </c>
    </row>
    <row r="334" s="15" customFormat="1">
      <c r="A334" s="15"/>
      <c r="B334" s="269"/>
      <c r="C334" s="270"/>
      <c r="D334" s="240" t="s">
        <v>163</v>
      </c>
      <c r="E334" s="271" t="s">
        <v>1</v>
      </c>
      <c r="F334" s="272" t="s">
        <v>319</v>
      </c>
      <c r="G334" s="270"/>
      <c r="H334" s="273">
        <v>0.71999999999999997</v>
      </c>
      <c r="I334" s="274"/>
      <c r="J334" s="270"/>
      <c r="K334" s="270"/>
      <c r="L334" s="275"/>
      <c r="M334" s="276"/>
      <c r="N334" s="277"/>
      <c r="O334" s="277"/>
      <c r="P334" s="277"/>
      <c r="Q334" s="277"/>
      <c r="R334" s="277"/>
      <c r="S334" s="277"/>
      <c r="T334" s="278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9" t="s">
        <v>163</v>
      </c>
      <c r="AU334" s="279" t="s">
        <v>87</v>
      </c>
      <c r="AV334" s="15" t="s">
        <v>148</v>
      </c>
      <c r="AW334" s="15" t="s">
        <v>33</v>
      </c>
      <c r="AX334" s="15" t="s">
        <v>85</v>
      </c>
      <c r="AY334" s="279" t="s">
        <v>149</v>
      </c>
    </row>
    <row r="335" s="2" customFormat="1" ht="24.15" customHeight="1">
      <c r="A335" s="39"/>
      <c r="B335" s="40"/>
      <c r="C335" s="227" t="s">
        <v>599</v>
      </c>
      <c r="D335" s="227" t="s">
        <v>155</v>
      </c>
      <c r="E335" s="228" t="s">
        <v>1826</v>
      </c>
      <c r="F335" s="229" t="s">
        <v>1827</v>
      </c>
      <c r="G335" s="230" t="s">
        <v>534</v>
      </c>
      <c r="H335" s="231">
        <v>1.8</v>
      </c>
      <c r="I335" s="232"/>
      <c r="J335" s="233">
        <f>ROUND(I335*H335,2)</f>
        <v>0</v>
      </c>
      <c r="K335" s="229" t="s">
        <v>159</v>
      </c>
      <c r="L335" s="45"/>
      <c r="M335" s="234" t="s">
        <v>1</v>
      </c>
      <c r="N335" s="235" t="s">
        <v>42</v>
      </c>
      <c r="O335" s="92"/>
      <c r="P335" s="236">
        <f>O335*H335</f>
        <v>0</v>
      </c>
      <c r="Q335" s="236">
        <v>0</v>
      </c>
      <c r="R335" s="236">
        <f>Q335*H335</f>
        <v>0</v>
      </c>
      <c r="S335" s="236">
        <v>0</v>
      </c>
      <c r="T335" s="237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8" t="s">
        <v>148</v>
      </c>
      <c r="AT335" s="238" t="s">
        <v>155</v>
      </c>
      <c r="AU335" s="238" t="s">
        <v>87</v>
      </c>
      <c r="AY335" s="18" t="s">
        <v>149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8" t="s">
        <v>85</v>
      </c>
      <c r="BK335" s="239">
        <f>ROUND(I335*H335,2)</f>
        <v>0</v>
      </c>
      <c r="BL335" s="18" t="s">
        <v>148</v>
      </c>
      <c r="BM335" s="238" t="s">
        <v>1828</v>
      </c>
    </row>
    <row r="336" s="2" customFormat="1">
      <c r="A336" s="39"/>
      <c r="B336" s="40"/>
      <c r="C336" s="41"/>
      <c r="D336" s="240" t="s">
        <v>162</v>
      </c>
      <c r="E336" s="41"/>
      <c r="F336" s="241" t="s">
        <v>1829</v>
      </c>
      <c r="G336" s="41"/>
      <c r="H336" s="41"/>
      <c r="I336" s="242"/>
      <c r="J336" s="41"/>
      <c r="K336" s="41"/>
      <c r="L336" s="45"/>
      <c r="M336" s="243"/>
      <c r="N336" s="244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162</v>
      </c>
      <c r="AU336" s="18" t="s">
        <v>87</v>
      </c>
    </row>
    <row r="337" s="14" customFormat="1">
      <c r="A337" s="14"/>
      <c r="B337" s="255"/>
      <c r="C337" s="256"/>
      <c r="D337" s="240" t="s">
        <v>163</v>
      </c>
      <c r="E337" s="257" t="s">
        <v>1</v>
      </c>
      <c r="F337" s="258" t="s">
        <v>1817</v>
      </c>
      <c r="G337" s="256"/>
      <c r="H337" s="259">
        <v>1.8</v>
      </c>
      <c r="I337" s="260"/>
      <c r="J337" s="256"/>
      <c r="K337" s="256"/>
      <c r="L337" s="261"/>
      <c r="M337" s="262"/>
      <c r="N337" s="263"/>
      <c r="O337" s="263"/>
      <c r="P337" s="263"/>
      <c r="Q337" s="263"/>
      <c r="R337" s="263"/>
      <c r="S337" s="263"/>
      <c r="T337" s="26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5" t="s">
        <v>163</v>
      </c>
      <c r="AU337" s="265" t="s">
        <v>87</v>
      </c>
      <c r="AV337" s="14" t="s">
        <v>87</v>
      </c>
      <c r="AW337" s="14" t="s">
        <v>33</v>
      </c>
      <c r="AX337" s="14" t="s">
        <v>85</v>
      </c>
      <c r="AY337" s="265" t="s">
        <v>149</v>
      </c>
    </row>
    <row r="338" s="12" customFormat="1" ht="22.8" customHeight="1">
      <c r="A338" s="12"/>
      <c r="B338" s="211"/>
      <c r="C338" s="212"/>
      <c r="D338" s="213" t="s">
        <v>76</v>
      </c>
      <c r="E338" s="225" t="s">
        <v>1246</v>
      </c>
      <c r="F338" s="225" t="s">
        <v>1247</v>
      </c>
      <c r="G338" s="212"/>
      <c r="H338" s="212"/>
      <c r="I338" s="215"/>
      <c r="J338" s="226">
        <f>BK338</f>
        <v>0</v>
      </c>
      <c r="K338" s="212"/>
      <c r="L338" s="217"/>
      <c r="M338" s="218"/>
      <c r="N338" s="219"/>
      <c r="O338" s="219"/>
      <c r="P338" s="220">
        <f>SUM(P339:P340)</f>
        <v>0</v>
      </c>
      <c r="Q338" s="219"/>
      <c r="R338" s="220">
        <f>SUM(R339:R340)</f>
        <v>0</v>
      </c>
      <c r="S338" s="219"/>
      <c r="T338" s="221">
        <f>SUM(T339:T340)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22" t="s">
        <v>85</v>
      </c>
      <c r="AT338" s="223" t="s">
        <v>76</v>
      </c>
      <c r="AU338" s="223" t="s">
        <v>85</v>
      </c>
      <c r="AY338" s="222" t="s">
        <v>149</v>
      </c>
      <c r="BK338" s="224">
        <f>SUM(BK339:BK340)</f>
        <v>0</v>
      </c>
    </row>
    <row r="339" s="2" customFormat="1" ht="16.5" customHeight="1">
      <c r="A339" s="39"/>
      <c r="B339" s="40"/>
      <c r="C339" s="227" t="s">
        <v>604</v>
      </c>
      <c r="D339" s="227" t="s">
        <v>155</v>
      </c>
      <c r="E339" s="228" t="s">
        <v>1615</v>
      </c>
      <c r="F339" s="229" t="s">
        <v>1616</v>
      </c>
      <c r="G339" s="230" t="s">
        <v>534</v>
      </c>
      <c r="H339" s="231">
        <v>440.702</v>
      </c>
      <c r="I339" s="232"/>
      <c r="J339" s="233">
        <f>ROUND(I339*H339,2)</f>
        <v>0</v>
      </c>
      <c r="K339" s="229" t="s">
        <v>159</v>
      </c>
      <c r="L339" s="45"/>
      <c r="M339" s="234" t="s">
        <v>1</v>
      </c>
      <c r="N339" s="235" t="s">
        <v>42</v>
      </c>
      <c r="O339" s="92"/>
      <c r="P339" s="236">
        <f>O339*H339</f>
        <v>0</v>
      </c>
      <c r="Q339" s="236">
        <v>0</v>
      </c>
      <c r="R339" s="236">
        <f>Q339*H339</f>
        <v>0</v>
      </c>
      <c r="S339" s="236">
        <v>0</v>
      </c>
      <c r="T339" s="237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8" t="s">
        <v>148</v>
      </c>
      <c r="AT339" s="238" t="s">
        <v>155</v>
      </c>
      <c r="AU339" s="238" t="s">
        <v>87</v>
      </c>
      <c r="AY339" s="18" t="s">
        <v>149</v>
      </c>
      <c r="BE339" s="239">
        <f>IF(N339="základní",J339,0)</f>
        <v>0</v>
      </c>
      <c r="BF339" s="239">
        <f>IF(N339="snížená",J339,0)</f>
        <v>0</v>
      </c>
      <c r="BG339" s="239">
        <f>IF(N339="zákl. přenesená",J339,0)</f>
        <v>0</v>
      </c>
      <c r="BH339" s="239">
        <f>IF(N339="sníž. přenesená",J339,0)</f>
        <v>0</v>
      </c>
      <c r="BI339" s="239">
        <f>IF(N339="nulová",J339,0)</f>
        <v>0</v>
      </c>
      <c r="BJ339" s="18" t="s">
        <v>85</v>
      </c>
      <c r="BK339" s="239">
        <f>ROUND(I339*H339,2)</f>
        <v>0</v>
      </c>
      <c r="BL339" s="18" t="s">
        <v>148</v>
      </c>
      <c r="BM339" s="238" t="s">
        <v>1617</v>
      </c>
    </row>
    <row r="340" s="2" customFormat="1">
      <c r="A340" s="39"/>
      <c r="B340" s="40"/>
      <c r="C340" s="41"/>
      <c r="D340" s="240" t="s">
        <v>162</v>
      </c>
      <c r="E340" s="41"/>
      <c r="F340" s="241" t="s">
        <v>1618</v>
      </c>
      <c r="G340" s="41"/>
      <c r="H340" s="41"/>
      <c r="I340" s="242"/>
      <c r="J340" s="41"/>
      <c r="K340" s="41"/>
      <c r="L340" s="45"/>
      <c r="M340" s="304"/>
      <c r="N340" s="305"/>
      <c r="O340" s="306"/>
      <c r="P340" s="306"/>
      <c r="Q340" s="306"/>
      <c r="R340" s="306"/>
      <c r="S340" s="306"/>
      <c r="T340" s="307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162</v>
      </c>
      <c r="AU340" s="18" t="s">
        <v>87</v>
      </c>
    </row>
    <row r="341" s="2" customFormat="1" ht="6.96" customHeight="1">
      <c r="A341" s="39"/>
      <c r="B341" s="67"/>
      <c r="C341" s="68"/>
      <c r="D341" s="68"/>
      <c r="E341" s="68"/>
      <c r="F341" s="68"/>
      <c r="G341" s="68"/>
      <c r="H341" s="68"/>
      <c r="I341" s="68"/>
      <c r="J341" s="68"/>
      <c r="K341" s="68"/>
      <c r="L341" s="45"/>
      <c r="M341" s="39"/>
      <c r="O341" s="39"/>
      <c r="P341" s="39"/>
      <c r="Q341" s="39"/>
      <c r="R341" s="39"/>
      <c r="S341" s="39"/>
      <c r="T341" s="39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</row>
  </sheetData>
  <sheetProtection sheet="1" autoFilter="0" formatColumns="0" formatRows="0" objects="1" scenarios="1" spinCount="100000" saltValue="3DbB9puFpp6G7wpoUWAvb5BICvww9FmxHXz4aszUg53Q5Pf1Q/VPSGvaRUsCfecI6jc4fnTJWF3XY1I3uxlRHA==" hashValue="SfgpRQM/zQ6jnRa0Jp1jYL5pE4ZRd3BdvZ9dtfPvmrbRLIfgIg65meu07VdtYb1P+sNHXt8EAFq8aQHFV1hPDg==" algorithmName="SHA-512" password="CC35"/>
  <autoFilter ref="C122:K34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MK ul. Sídliště v úseku od silnice III/15512 po REPROGEN v Třeboni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119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1830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17. 7. 2025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32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34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37</v>
      </c>
      <c r="E30" s="39"/>
      <c r="F30" s="39"/>
      <c r="G30" s="39"/>
      <c r="H30" s="39"/>
      <c r="I30" s="39"/>
      <c r="J30" s="161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39</v>
      </c>
      <c r="G32" s="39"/>
      <c r="H32" s="39"/>
      <c r="I32" s="162" t="s">
        <v>38</v>
      </c>
      <c r="J32" s="162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41</v>
      </c>
      <c r="E33" s="151" t="s">
        <v>42</v>
      </c>
      <c r="F33" s="164">
        <f>ROUND((SUM(BE124:BE404)),  2)</f>
        <v>0</v>
      </c>
      <c r="G33" s="39"/>
      <c r="H33" s="39"/>
      <c r="I33" s="165">
        <v>0.20999999999999999</v>
      </c>
      <c r="J33" s="164">
        <f>ROUND(((SUM(BE124:BE404))*I33),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43</v>
      </c>
      <c r="F34" s="164">
        <f>ROUND((SUM(BF124:BF404)),  2)</f>
        <v>0</v>
      </c>
      <c r="G34" s="39"/>
      <c r="H34" s="39"/>
      <c r="I34" s="165">
        <v>0.14999999999999999</v>
      </c>
      <c r="J34" s="164">
        <f>ROUND(((SUM(BF124:BF404))*I34),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44</v>
      </c>
      <c r="F35" s="164">
        <f>ROUND((SUM(BG124:BG404)),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45</v>
      </c>
      <c r="F36" s="164">
        <f>ROUND((SUM(BH124:BH404)),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46</v>
      </c>
      <c r="F37" s="164">
        <f>ROUND((SUM(BI124:BI404)),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47</v>
      </c>
      <c r="E39" s="168"/>
      <c r="F39" s="168"/>
      <c r="G39" s="169" t="s">
        <v>48</v>
      </c>
      <c r="H39" s="170" t="s">
        <v>49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MK ul. Sídliště v úseku od silnice III/15512 po REPROGEN v Třeboni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303 - Dešťová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Třeboň</v>
      </c>
      <c r="G89" s="41"/>
      <c r="H89" s="41"/>
      <c r="I89" s="33" t="s">
        <v>22</v>
      </c>
      <c r="J89" s="80" t="str">
        <f>IF(J12="","",J12)</f>
        <v>17. 7. 2025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Třeboň</v>
      </c>
      <c r="G91" s="41"/>
      <c r="H91" s="41"/>
      <c r="I91" s="33" t="s">
        <v>30</v>
      </c>
      <c r="J91" s="37" t="str">
        <f>E21</f>
        <v>WAY project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122</v>
      </c>
      <c r="D94" s="186"/>
      <c r="E94" s="186"/>
      <c r="F94" s="186"/>
      <c r="G94" s="186"/>
      <c r="H94" s="186"/>
      <c r="I94" s="186"/>
      <c r="J94" s="187" t="s">
        <v>123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124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125</v>
      </c>
    </row>
    <row r="97" s="9" customFormat="1" ht="24.96" customHeight="1">
      <c r="A97" s="9"/>
      <c r="B97" s="189"/>
      <c r="C97" s="190"/>
      <c r="D97" s="191" t="s">
        <v>260</v>
      </c>
      <c r="E97" s="192"/>
      <c r="F97" s="192"/>
      <c r="G97" s="192"/>
      <c r="H97" s="192"/>
      <c r="I97" s="192"/>
      <c r="J97" s="193">
        <f>J125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261</v>
      </c>
      <c r="E98" s="197"/>
      <c r="F98" s="197"/>
      <c r="G98" s="197"/>
      <c r="H98" s="197"/>
      <c r="I98" s="197"/>
      <c r="J98" s="198">
        <f>J126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263</v>
      </c>
      <c r="E99" s="197"/>
      <c r="F99" s="197"/>
      <c r="G99" s="197"/>
      <c r="H99" s="197"/>
      <c r="I99" s="197"/>
      <c r="J99" s="198">
        <f>J202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264</v>
      </c>
      <c r="E100" s="197"/>
      <c r="F100" s="197"/>
      <c r="G100" s="197"/>
      <c r="H100" s="197"/>
      <c r="I100" s="197"/>
      <c r="J100" s="198">
        <f>J206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267</v>
      </c>
      <c r="E101" s="197"/>
      <c r="F101" s="197"/>
      <c r="G101" s="197"/>
      <c r="H101" s="197"/>
      <c r="I101" s="197"/>
      <c r="J101" s="198">
        <f>J245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268</v>
      </c>
      <c r="E102" s="197"/>
      <c r="F102" s="197"/>
      <c r="G102" s="197"/>
      <c r="H102" s="197"/>
      <c r="I102" s="197"/>
      <c r="J102" s="198">
        <f>J362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269</v>
      </c>
      <c r="E103" s="197"/>
      <c r="F103" s="197"/>
      <c r="G103" s="197"/>
      <c r="H103" s="197"/>
      <c r="I103" s="197"/>
      <c r="J103" s="198">
        <f>J369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270</v>
      </c>
      <c r="E104" s="197"/>
      <c r="F104" s="197"/>
      <c r="G104" s="197"/>
      <c r="H104" s="197"/>
      <c r="I104" s="197"/>
      <c r="J104" s="198">
        <f>J402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133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4" t="str">
        <f>E7</f>
        <v>Stavební úpravy MK ul. Sídliště v úseku od silnice III/15512 po REPROGEN v Třeboni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119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303 - Dešťová kanalizace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Třeboň</v>
      </c>
      <c r="G118" s="41"/>
      <c r="H118" s="41"/>
      <c r="I118" s="33" t="s">
        <v>22</v>
      </c>
      <c r="J118" s="80" t="str">
        <f>IF(J12="","",J12)</f>
        <v>17. 7. 2025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Město Třeboň</v>
      </c>
      <c r="G120" s="41"/>
      <c r="H120" s="41"/>
      <c r="I120" s="33" t="s">
        <v>30</v>
      </c>
      <c r="J120" s="37" t="str">
        <f>E21</f>
        <v>WAY project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28</v>
      </c>
      <c r="D121" s="41"/>
      <c r="E121" s="41"/>
      <c r="F121" s="28" t="str">
        <f>IF(E18="","",E18)</f>
        <v>Vyplň údaj</v>
      </c>
      <c r="G121" s="41"/>
      <c r="H121" s="41"/>
      <c r="I121" s="33" t="s">
        <v>34</v>
      </c>
      <c r="J121" s="37" t="str">
        <f>E24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0"/>
      <c r="B123" s="201"/>
      <c r="C123" s="202" t="s">
        <v>134</v>
      </c>
      <c r="D123" s="203" t="s">
        <v>62</v>
      </c>
      <c r="E123" s="203" t="s">
        <v>58</v>
      </c>
      <c r="F123" s="203" t="s">
        <v>59</v>
      </c>
      <c r="G123" s="203" t="s">
        <v>135</v>
      </c>
      <c r="H123" s="203" t="s">
        <v>136</v>
      </c>
      <c r="I123" s="203" t="s">
        <v>137</v>
      </c>
      <c r="J123" s="203" t="s">
        <v>123</v>
      </c>
      <c r="K123" s="204" t="s">
        <v>138</v>
      </c>
      <c r="L123" s="205"/>
      <c r="M123" s="101" t="s">
        <v>1</v>
      </c>
      <c r="N123" s="102" t="s">
        <v>41</v>
      </c>
      <c r="O123" s="102" t="s">
        <v>139</v>
      </c>
      <c r="P123" s="102" t="s">
        <v>140</v>
      </c>
      <c r="Q123" s="102" t="s">
        <v>141</v>
      </c>
      <c r="R123" s="102" t="s">
        <v>142</v>
      </c>
      <c r="S123" s="102" t="s">
        <v>143</v>
      </c>
      <c r="T123" s="103" t="s">
        <v>144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9"/>
      <c r="B124" s="40"/>
      <c r="C124" s="108" t="s">
        <v>145</v>
      </c>
      <c r="D124" s="41"/>
      <c r="E124" s="41"/>
      <c r="F124" s="41"/>
      <c r="G124" s="41"/>
      <c r="H124" s="41"/>
      <c r="I124" s="41"/>
      <c r="J124" s="206">
        <f>BK124</f>
        <v>0</v>
      </c>
      <c r="K124" s="41"/>
      <c r="L124" s="45"/>
      <c r="M124" s="104"/>
      <c r="N124" s="207"/>
      <c r="O124" s="105"/>
      <c r="P124" s="208">
        <f>P125</f>
        <v>0</v>
      </c>
      <c r="Q124" s="105"/>
      <c r="R124" s="208">
        <f>R125</f>
        <v>387.40224959999995</v>
      </c>
      <c r="S124" s="105"/>
      <c r="T124" s="209">
        <f>T125</f>
        <v>52.606500000000004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76</v>
      </c>
      <c r="AU124" s="18" t="s">
        <v>125</v>
      </c>
      <c r="BK124" s="210">
        <f>BK125</f>
        <v>0</v>
      </c>
    </row>
    <row r="125" s="12" customFormat="1" ht="25.92" customHeight="1">
      <c r="A125" s="12"/>
      <c r="B125" s="211"/>
      <c r="C125" s="212"/>
      <c r="D125" s="213" t="s">
        <v>76</v>
      </c>
      <c r="E125" s="214" t="s">
        <v>273</v>
      </c>
      <c r="F125" s="214" t="s">
        <v>274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P126+P202+P206+P245+P362+P369+P402</f>
        <v>0</v>
      </c>
      <c r="Q125" s="219"/>
      <c r="R125" s="220">
        <f>R126+R202+R206+R245+R362+R369+R402</f>
        <v>387.40224959999995</v>
      </c>
      <c r="S125" s="219"/>
      <c r="T125" s="221">
        <f>T126+T202+T206+T245+T362+T369+T402</f>
        <v>52.606500000000004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85</v>
      </c>
      <c r="AT125" s="223" t="s">
        <v>76</v>
      </c>
      <c r="AU125" s="223" t="s">
        <v>77</v>
      </c>
      <c r="AY125" s="222" t="s">
        <v>149</v>
      </c>
      <c r="BK125" s="224">
        <f>BK126+BK202+BK206+BK245+BK362+BK369+BK402</f>
        <v>0</v>
      </c>
    </row>
    <row r="126" s="12" customFormat="1" ht="22.8" customHeight="1">
      <c r="A126" s="12"/>
      <c r="B126" s="211"/>
      <c r="C126" s="212"/>
      <c r="D126" s="213" t="s">
        <v>76</v>
      </c>
      <c r="E126" s="225" t="s">
        <v>85</v>
      </c>
      <c r="F126" s="225" t="s">
        <v>275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SUM(P127:P201)</f>
        <v>0</v>
      </c>
      <c r="Q126" s="219"/>
      <c r="R126" s="220">
        <f>SUM(R127:R201)</f>
        <v>340.34866909999994</v>
      </c>
      <c r="S126" s="219"/>
      <c r="T126" s="221">
        <f>SUM(T127:T201)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85</v>
      </c>
      <c r="AT126" s="223" t="s">
        <v>76</v>
      </c>
      <c r="AU126" s="223" t="s">
        <v>85</v>
      </c>
      <c r="AY126" s="222" t="s">
        <v>149</v>
      </c>
      <c r="BK126" s="224">
        <f>SUM(BK127:BK201)</f>
        <v>0</v>
      </c>
    </row>
    <row r="127" s="2" customFormat="1" ht="16.5" customHeight="1">
      <c r="A127" s="39"/>
      <c r="B127" s="40"/>
      <c r="C127" s="227" t="s">
        <v>85</v>
      </c>
      <c r="D127" s="227" t="s">
        <v>155</v>
      </c>
      <c r="E127" s="228" t="s">
        <v>1281</v>
      </c>
      <c r="F127" s="229" t="s">
        <v>1282</v>
      </c>
      <c r="G127" s="230" t="s">
        <v>1283</v>
      </c>
      <c r="H127" s="231">
        <v>240</v>
      </c>
      <c r="I127" s="232"/>
      <c r="J127" s="233">
        <f>ROUND(I127*H127,2)</f>
        <v>0</v>
      </c>
      <c r="K127" s="229" t="s">
        <v>159</v>
      </c>
      <c r="L127" s="45"/>
      <c r="M127" s="234" t="s">
        <v>1</v>
      </c>
      <c r="N127" s="235" t="s">
        <v>42</v>
      </c>
      <c r="O127" s="92"/>
      <c r="P127" s="236">
        <f>O127*H127</f>
        <v>0</v>
      </c>
      <c r="Q127" s="236">
        <v>4.0000000000000003E-05</v>
      </c>
      <c r="R127" s="236">
        <f>Q127*H127</f>
        <v>0.0096000000000000009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148</v>
      </c>
      <c r="AT127" s="238" t="s">
        <v>155</v>
      </c>
      <c r="AU127" s="238" t="s">
        <v>87</v>
      </c>
      <c r="AY127" s="18" t="s">
        <v>149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85</v>
      </c>
      <c r="BK127" s="239">
        <f>ROUND(I127*H127,2)</f>
        <v>0</v>
      </c>
      <c r="BL127" s="18" t="s">
        <v>148</v>
      </c>
      <c r="BM127" s="238" t="s">
        <v>1620</v>
      </c>
    </row>
    <row r="128" s="2" customFormat="1">
      <c r="A128" s="39"/>
      <c r="B128" s="40"/>
      <c r="C128" s="41"/>
      <c r="D128" s="240" t="s">
        <v>162</v>
      </c>
      <c r="E128" s="41"/>
      <c r="F128" s="241" t="s">
        <v>1285</v>
      </c>
      <c r="G128" s="41"/>
      <c r="H128" s="41"/>
      <c r="I128" s="242"/>
      <c r="J128" s="41"/>
      <c r="K128" s="41"/>
      <c r="L128" s="45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162</v>
      </c>
      <c r="AU128" s="18" t="s">
        <v>87</v>
      </c>
    </row>
    <row r="129" s="13" customFormat="1">
      <c r="A129" s="13"/>
      <c r="B129" s="245"/>
      <c r="C129" s="246"/>
      <c r="D129" s="240" t="s">
        <v>163</v>
      </c>
      <c r="E129" s="247" t="s">
        <v>1</v>
      </c>
      <c r="F129" s="248" t="s">
        <v>1831</v>
      </c>
      <c r="G129" s="246"/>
      <c r="H129" s="247" t="s">
        <v>1</v>
      </c>
      <c r="I129" s="249"/>
      <c r="J129" s="246"/>
      <c r="K129" s="246"/>
      <c r="L129" s="250"/>
      <c r="M129" s="251"/>
      <c r="N129" s="252"/>
      <c r="O129" s="252"/>
      <c r="P129" s="252"/>
      <c r="Q129" s="252"/>
      <c r="R129" s="252"/>
      <c r="S129" s="252"/>
      <c r="T129" s="25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4" t="s">
        <v>163</v>
      </c>
      <c r="AU129" s="254" t="s">
        <v>87</v>
      </c>
      <c r="AV129" s="13" t="s">
        <v>85</v>
      </c>
      <c r="AW129" s="13" t="s">
        <v>33</v>
      </c>
      <c r="AX129" s="13" t="s">
        <v>77</v>
      </c>
      <c r="AY129" s="254" t="s">
        <v>149</v>
      </c>
    </row>
    <row r="130" s="14" customFormat="1">
      <c r="A130" s="14"/>
      <c r="B130" s="255"/>
      <c r="C130" s="256"/>
      <c r="D130" s="240" t="s">
        <v>163</v>
      </c>
      <c r="E130" s="257" t="s">
        <v>1</v>
      </c>
      <c r="F130" s="258" t="s">
        <v>1832</v>
      </c>
      <c r="G130" s="256"/>
      <c r="H130" s="259">
        <v>240</v>
      </c>
      <c r="I130" s="260"/>
      <c r="J130" s="256"/>
      <c r="K130" s="256"/>
      <c r="L130" s="261"/>
      <c r="M130" s="262"/>
      <c r="N130" s="263"/>
      <c r="O130" s="263"/>
      <c r="P130" s="263"/>
      <c r="Q130" s="263"/>
      <c r="R130" s="263"/>
      <c r="S130" s="263"/>
      <c r="T130" s="26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5" t="s">
        <v>163</v>
      </c>
      <c r="AU130" s="265" t="s">
        <v>87</v>
      </c>
      <c r="AV130" s="14" t="s">
        <v>87</v>
      </c>
      <c r="AW130" s="14" t="s">
        <v>33</v>
      </c>
      <c r="AX130" s="14" t="s">
        <v>85</v>
      </c>
      <c r="AY130" s="265" t="s">
        <v>149</v>
      </c>
    </row>
    <row r="131" s="2" customFormat="1" ht="16.5" customHeight="1">
      <c r="A131" s="39"/>
      <c r="B131" s="40"/>
      <c r="C131" s="227" t="s">
        <v>87</v>
      </c>
      <c r="D131" s="227" t="s">
        <v>155</v>
      </c>
      <c r="E131" s="228" t="s">
        <v>1833</v>
      </c>
      <c r="F131" s="229" t="s">
        <v>1834</v>
      </c>
      <c r="G131" s="230" t="s">
        <v>425</v>
      </c>
      <c r="H131" s="231">
        <v>1.4099999999999999</v>
      </c>
      <c r="I131" s="232"/>
      <c r="J131" s="233">
        <f>ROUND(I131*H131,2)</f>
        <v>0</v>
      </c>
      <c r="K131" s="229" t="s">
        <v>159</v>
      </c>
      <c r="L131" s="45"/>
      <c r="M131" s="234" t="s">
        <v>1</v>
      </c>
      <c r="N131" s="235" t="s">
        <v>42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148</v>
      </c>
      <c r="AT131" s="238" t="s">
        <v>155</v>
      </c>
      <c r="AU131" s="238" t="s">
        <v>87</v>
      </c>
      <c r="AY131" s="18" t="s">
        <v>149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85</v>
      </c>
      <c r="BK131" s="239">
        <f>ROUND(I131*H131,2)</f>
        <v>0</v>
      </c>
      <c r="BL131" s="18" t="s">
        <v>148</v>
      </c>
      <c r="BM131" s="238" t="s">
        <v>1835</v>
      </c>
    </row>
    <row r="132" s="2" customFormat="1">
      <c r="A132" s="39"/>
      <c r="B132" s="40"/>
      <c r="C132" s="41"/>
      <c r="D132" s="240" t="s">
        <v>162</v>
      </c>
      <c r="E132" s="41"/>
      <c r="F132" s="241" t="s">
        <v>1836</v>
      </c>
      <c r="G132" s="41"/>
      <c r="H132" s="41"/>
      <c r="I132" s="242"/>
      <c r="J132" s="41"/>
      <c r="K132" s="41"/>
      <c r="L132" s="45"/>
      <c r="M132" s="243"/>
      <c r="N132" s="244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162</v>
      </c>
      <c r="AU132" s="18" t="s">
        <v>87</v>
      </c>
    </row>
    <row r="133" s="13" customFormat="1">
      <c r="A133" s="13"/>
      <c r="B133" s="245"/>
      <c r="C133" s="246"/>
      <c r="D133" s="240" t="s">
        <v>163</v>
      </c>
      <c r="E133" s="247" t="s">
        <v>1</v>
      </c>
      <c r="F133" s="248" t="s">
        <v>1837</v>
      </c>
      <c r="G133" s="246"/>
      <c r="H133" s="247" t="s">
        <v>1</v>
      </c>
      <c r="I133" s="249"/>
      <c r="J133" s="246"/>
      <c r="K133" s="246"/>
      <c r="L133" s="250"/>
      <c r="M133" s="251"/>
      <c r="N133" s="252"/>
      <c r="O133" s="252"/>
      <c r="P133" s="252"/>
      <c r="Q133" s="252"/>
      <c r="R133" s="252"/>
      <c r="S133" s="252"/>
      <c r="T133" s="25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4" t="s">
        <v>163</v>
      </c>
      <c r="AU133" s="254" t="s">
        <v>87</v>
      </c>
      <c r="AV133" s="13" t="s">
        <v>85</v>
      </c>
      <c r="AW133" s="13" t="s">
        <v>33</v>
      </c>
      <c r="AX133" s="13" t="s">
        <v>77</v>
      </c>
      <c r="AY133" s="254" t="s">
        <v>149</v>
      </c>
    </row>
    <row r="134" s="14" customFormat="1">
      <c r="A134" s="14"/>
      <c r="B134" s="255"/>
      <c r="C134" s="256"/>
      <c r="D134" s="240" t="s">
        <v>163</v>
      </c>
      <c r="E134" s="257" t="s">
        <v>1</v>
      </c>
      <c r="F134" s="258" t="s">
        <v>1838</v>
      </c>
      <c r="G134" s="256"/>
      <c r="H134" s="259">
        <v>1.4099999999999999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5" t="s">
        <v>163</v>
      </c>
      <c r="AU134" s="265" t="s">
        <v>87</v>
      </c>
      <c r="AV134" s="14" t="s">
        <v>87</v>
      </c>
      <c r="AW134" s="14" t="s">
        <v>33</v>
      </c>
      <c r="AX134" s="14" t="s">
        <v>85</v>
      </c>
      <c r="AY134" s="265" t="s">
        <v>149</v>
      </c>
    </row>
    <row r="135" s="2" customFormat="1" ht="21.75" customHeight="1">
      <c r="A135" s="39"/>
      <c r="B135" s="40"/>
      <c r="C135" s="227" t="s">
        <v>171</v>
      </c>
      <c r="D135" s="227" t="s">
        <v>155</v>
      </c>
      <c r="E135" s="228" t="s">
        <v>1288</v>
      </c>
      <c r="F135" s="229" t="s">
        <v>1289</v>
      </c>
      <c r="G135" s="230" t="s">
        <v>425</v>
      </c>
      <c r="H135" s="231">
        <v>598.83000000000004</v>
      </c>
      <c r="I135" s="232"/>
      <c r="J135" s="233">
        <f>ROUND(I135*H135,2)</f>
        <v>0</v>
      </c>
      <c r="K135" s="229" t="s">
        <v>159</v>
      </c>
      <c r="L135" s="45"/>
      <c r="M135" s="234" t="s">
        <v>1</v>
      </c>
      <c r="N135" s="235" t="s">
        <v>42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148</v>
      </c>
      <c r="AT135" s="238" t="s">
        <v>155</v>
      </c>
      <c r="AU135" s="238" t="s">
        <v>87</v>
      </c>
      <c r="AY135" s="18" t="s">
        <v>149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85</v>
      </c>
      <c r="BK135" s="239">
        <f>ROUND(I135*H135,2)</f>
        <v>0</v>
      </c>
      <c r="BL135" s="18" t="s">
        <v>148</v>
      </c>
      <c r="BM135" s="238" t="s">
        <v>1623</v>
      </c>
    </row>
    <row r="136" s="2" customFormat="1">
      <c r="A136" s="39"/>
      <c r="B136" s="40"/>
      <c r="C136" s="41"/>
      <c r="D136" s="240" t="s">
        <v>162</v>
      </c>
      <c r="E136" s="41"/>
      <c r="F136" s="241" t="s">
        <v>1291</v>
      </c>
      <c r="G136" s="41"/>
      <c r="H136" s="41"/>
      <c r="I136" s="242"/>
      <c r="J136" s="41"/>
      <c r="K136" s="41"/>
      <c r="L136" s="45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162</v>
      </c>
      <c r="AU136" s="18" t="s">
        <v>87</v>
      </c>
    </row>
    <row r="137" s="14" customFormat="1">
      <c r="A137" s="14"/>
      <c r="B137" s="255"/>
      <c r="C137" s="256"/>
      <c r="D137" s="240" t="s">
        <v>163</v>
      </c>
      <c r="E137" s="257" t="s">
        <v>1</v>
      </c>
      <c r="F137" s="258" t="s">
        <v>1839</v>
      </c>
      <c r="G137" s="256"/>
      <c r="H137" s="259">
        <v>598.83000000000004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163</v>
      </c>
      <c r="AU137" s="265" t="s">
        <v>87</v>
      </c>
      <c r="AV137" s="14" t="s">
        <v>87</v>
      </c>
      <c r="AW137" s="14" t="s">
        <v>33</v>
      </c>
      <c r="AX137" s="14" t="s">
        <v>85</v>
      </c>
      <c r="AY137" s="265" t="s">
        <v>149</v>
      </c>
    </row>
    <row r="138" s="13" customFormat="1">
      <c r="A138" s="13"/>
      <c r="B138" s="245"/>
      <c r="C138" s="246"/>
      <c r="D138" s="240" t="s">
        <v>163</v>
      </c>
      <c r="E138" s="247" t="s">
        <v>1</v>
      </c>
      <c r="F138" s="248" t="s">
        <v>1294</v>
      </c>
      <c r="G138" s="246"/>
      <c r="H138" s="247" t="s">
        <v>1</v>
      </c>
      <c r="I138" s="249"/>
      <c r="J138" s="246"/>
      <c r="K138" s="246"/>
      <c r="L138" s="250"/>
      <c r="M138" s="251"/>
      <c r="N138" s="252"/>
      <c r="O138" s="252"/>
      <c r="P138" s="252"/>
      <c r="Q138" s="252"/>
      <c r="R138" s="252"/>
      <c r="S138" s="252"/>
      <c r="T138" s="25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163</v>
      </c>
      <c r="AU138" s="254" t="s">
        <v>87</v>
      </c>
      <c r="AV138" s="13" t="s">
        <v>85</v>
      </c>
      <c r="AW138" s="13" t="s">
        <v>33</v>
      </c>
      <c r="AX138" s="13" t="s">
        <v>77</v>
      </c>
      <c r="AY138" s="254" t="s">
        <v>149</v>
      </c>
    </row>
    <row r="139" s="13" customFormat="1">
      <c r="A139" s="13"/>
      <c r="B139" s="245"/>
      <c r="C139" s="246"/>
      <c r="D139" s="240" t="s">
        <v>163</v>
      </c>
      <c r="E139" s="247" t="s">
        <v>1</v>
      </c>
      <c r="F139" s="248" t="s">
        <v>1295</v>
      </c>
      <c r="G139" s="246"/>
      <c r="H139" s="247" t="s">
        <v>1</v>
      </c>
      <c r="I139" s="249"/>
      <c r="J139" s="246"/>
      <c r="K139" s="246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163</v>
      </c>
      <c r="AU139" s="254" t="s">
        <v>87</v>
      </c>
      <c r="AV139" s="13" t="s">
        <v>85</v>
      </c>
      <c r="AW139" s="13" t="s">
        <v>33</v>
      </c>
      <c r="AX139" s="13" t="s">
        <v>77</v>
      </c>
      <c r="AY139" s="254" t="s">
        <v>149</v>
      </c>
    </row>
    <row r="140" s="2" customFormat="1" ht="16.5" customHeight="1">
      <c r="A140" s="39"/>
      <c r="B140" s="40"/>
      <c r="C140" s="227" t="s">
        <v>148</v>
      </c>
      <c r="D140" s="227" t="s">
        <v>155</v>
      </c>
      <c r="E140" s="228" t="s">
        <v>1299</v>
      </c>
      <c r="F140" s="229" t="s">
        <v>1300</v>
      </c>
      <c r="G140" s="230" t="s">
        <v>425</v>
      </c>
      <c r="H140" s="231">
        <v>29.942</v>
      </c>
      <c r="I140" s="232"/>
      <c r="J140" s="233">
        <f>ROUND(I140*H140,2)</f>
        <v>0</v>
      </c>
      <c r="K140" s="229" t="s">
        <v>159</v>
      </c>
      <c r="L140" s="45"/>
      <c r="M140" s="234" t="s">
        <v>1</v>
      </c>
      <c r="N140" s="235" t="s">
        <v>42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148</v>
      </c>
      <c r="AT140" s="238" t="s">
        <v>155</v>
      </c>
      <c r="AU140" s="238" t="s">
        <v>87</v>
      </c>
      <c r="AY140" s="18" t="s">
        <v>149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85</v>
      </c>
      <c r="BK140" s="239">
        <f>ROUND(I140*H140,2)</f>
        <v>0</v>
      </c>
      <c r="BL140" s="18" t="s">
        <v>148</v>
      </c>
      <c r="BM140" s="238" t="s">
        <v>1626</v>
      </c>
    </row>
    <row r="141" s="2" customFormat="1">
      <c r="A141" s="39"/>
      <c r="B141" s="40"/>
      <c r="C141" s="41"/>
      <c r="D141" s="240" t="s">
        <v>162</v>
      </c>
      <c r="E141" s="41"/>
      <c r="F141" s="241" t="s">
        <v>1302</v>
      </c>
      <c r="G141" s="41"/>
      <c r="H141" s="41"/>
      <c r="I141" s="242"/>
      <c r="J141" s="41"/>
      <c r="K141" s="41"/>
      <c r="L141" s="45"/>
      <c r="M141" s="243"/>
      <c r="N141" s="24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162</v>
      </c>
      <c r="AU141" s="18" t="s">
        <v>87</v>
      </c>
    </row>
    <row r="142" s="13" customFormat="1">
      <c r="A142" s="13"/>
      <c r="B142" s="245"/>
      <c r="C142" s="246"/>
      <c r="D142" s="240" t="s">
        <v>163</v>
      </c>
      <c r="E142" s="247" t="s">
        <v>1</v>
      </c>
      <c r="F142" s="248" t="s">
        <v>1627</v>
      </c>
      <c r="G142" s="246"/>
      <c r="H142" s="247" t="s">
        <v>1</v>
      </c>
      <c r="I142" s="249"/>
      <c r="J142" s="246"/>
      <c r="K142" s="246"/>
      <c r="L142" s="250"/>
      <c r="M142" s="251"/>
      <c r="N142" s="252"/>
      <c r="O142" s="252"/>
      <c r="P142" s="252"/>
      <c r="Q142" s="252"/>
      <c r="R142" s="252"/>
      <c r="S142" s="252"/>
      <c r="T142" s="25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4" t="s">
        <v>163</v>
      </c>
      <c r="AU142" s="254" t="s">
        <v>87</v>
      </c>
      <c r="AV142" s="13" t="s">
        <v>85</v>
      </c>
      <c r="AW142" s="13" t="s">
        <v>33</v>
      </c>
      <c r="AX142" s="13" t="s">
        <v>77</v>
      </c>
      <c r="AY142" s="254" t="s">
        <v>149</v>
      </c>
    </row>
    <row r="143" s="14" customFormat="1">
      <c r="A143" s="14"/>
      <c r="B143" s="255"/>
      <c r="C143" s="256"/>
      <c r="D143" s="240" t="s">
        <v>163</v>
      </c>
      <c r="E143" s="257" t="s">
        <v>1</v>
      </c>
      <c r="F143" s="258" t="s">
        <v>1840</v>
      </c>
      <c r="G143" s="256"/>
      <c r="H143" s="259">
        <v>29.942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5" t="s">
        <v>163</v>
      </c>
      <c r="AU143" s="265" t="s">
        <v>87</v>
      </c>
      <c r="AV143" s="14" t="s">
        <v>87</v>
      </c>
      <c r="AW143" s="14" t="s">
        <v>33</v>
      </c>
      <c r="AX143" s="14" t="s">
        <v>85</v>
      </c>
      <c r="AY143" s="265" t="s">
        <v>149</v>
      </c>
    </row>
    <row r="144" s="2" customFormat="1" ht="16.5" customHeight="1">
      <c r="A144" s="39"/>
      <c r="B144" s="40"/>
      <c r="C144" s="227" t="s">
        <v>152</v>
      </c>
      <c r="D144" s="227" t="s">
        <v>155</v>
      </c>
      <c r="E144" s="228" t="s">
        <v>459</v>
      </c>
      <c r="F144" s="229" t="s">
        <v>460</v>
      </c>
      <c r="G144" s="230" t="s">
        <v>278</v>
      </c>
      <c r="H144" s="231">
        <v>285.69</v>
      </c>
      <c r="I144" s="232"/>
      <c r="J144" s="233">
        <f>ROUND(I144*H144,2)</f>
        <v>0</v>
      </c>
      <c r="K144" s="229" t="s">
        <v>159</v>
      </c>
      <c r="L144" s="45"/>
      <c r="M144" s="234" t="s">
        <v>1</v>
      </c>
      <c r="N144" s="235" t="s">
        <v>42</v>
      </c>
      <c r="O144" s="92"/>
      <c r="P144" s="236">
        <f>O144*H144</f>
        <v>0</v>
      </c>
      <c r="Q144" s="236">
        <v>0.00084000000000000003</v>
      </c>
      <c r="R144" s="236">
        <f>Q144*H144</f>
        <v>0.23997960000000002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148</v>
      </c>
      <c r="AT144" s="238" t="s">
        <v>155</v>
      </c>
      <c r="AU144" s="238" t="s">
        <v>87</v>
      </c>
      <c r="AY144" s="18" t="s">
        <v>149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85</v>
      </c>
      <c r="BK144" s="239">
        <f>ROUND(I144*H144,2)</f>
        <v>0</v>
      </c>
      <c r="BL144" s="18" t="s">
        <v>148</v>
      </c>
      <c r="BM144" s="238" t="s">
        <v>1841</v>
      </c>
    </row>
    <row r="145" s="2" customFormat="1">
      <c r="A145" s="39"/>
      <c r="B145" s="40"/>
      <c r="C145" s="41"/>
      <c r="D145" s="240" t="s">
        <v>162</v>
      </c>
      <c r="E145" s="41"/>
      <c r="F145" s="241" t="s">
        <v>462</v>
      </c>
      <c r="G145" s="41"/>
      <c r="H145" s="41"/>
      <c r="I145" s="242"/>
      <c r="J145" s="41"/>
      <c r="K145" s="41"/>
      <c r="L145" s="45"/>
      <c r="M145" s="243"/>
      <c r="N145" s="24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162</v>
      </c>
      <c r="AU145" s="18" t="s">
        <v>87</v>
      </c>
    </row>
    <row r="146" s="14" customFormat="1">
      <c r="A146" s="14"/>
      <c r="B146" s="255"/>
      <c r="C146" s="256"/>
      <c r="D146" s="240" t="s">
        <v>163</v>
      </c>
      <c r="E146" s="257" t="s">
        <v>1</v>
      </c>
      <c r="F146" s="258" t="s">
        <v>1842</v>
      </c>
      <c r="G146" s="256"/>
      <c r="H146" s="259">
        <v>285.69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5" t="s">
        <v>163</v>
      </c>
      <c r="AU146" s="265" t="s">
        <v>87</v>
      </c>
      <c r="AV146" s="14" t="s">
        <v>87</v>
      </c>
      <c r="AW146" s="14" t="s">
        <v>33</v>
      </c>
      <c r="AX146" s="14" t="s">
        <v>85</v>
      </c>
      <c r="AY146" s="265" t="s">
        <v>149</v>
      </c>
    </row>
    <row r="147" s="2" customFormat="1" ht="16.5" customHeight="1">
      <c r="A147" s="39"/>
      <c r="B147" s="40"/>
      <c r="C147" s="227" t="s">
        <v>188</v>
      </c>
      <c r="D147" s="227" t="s">
        <v>155</v>
      </c>
      <c r="E147" s="228" t="s">
        <v>1318</v>
      </c>
      <c r="F147" s="229" t="s">
        <v>1319</v>
      </c>
      <c r="G147" s="230" t="s">
        <v>278</v>
      </c>
      <c r="H147" s="231">
        <v>991.87</v>
      </c>
      <c r="I147" s="232"/>
      <c r="J147" s="233">
        <f>ROUND(I147*H147,2)</f>
        <v>0</v>
      </c>
      <c r="K147" s="229" t="s">
        <v>159</v>
      </c>
      <c r="L147" s="45"/>
      <c r="M147" s="234" t="s">
        <v>1</v>
      </c>
      <c r="N147" s="235" t="s">
        <v>42</v>
      </c>
      <c r="O147" s="92"/>
      <c r="P147" s="236">
        <f>O147*H147</f>
        <v>0</v>
      </c>
      <c r="Q147" s="236">
        <v>0.00084999999999999995</v>
      </c>
      <c r="R147" s="236">
        <f>Q147*H147</f>
        <v>0.84308949999999994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148</v>
      </c>
      <c r="AT147" s="238" t="s">
        <v>155</v>
      </c>
      <c r="AU147" s="238" t="s">
        <v>87</v>
      </c>
      <c r="AY147" s="18" t="s">
        <v>149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85</v>
      </c>
      <c r="BK147" s="239">
        <f>ROUND(I147*H147,2)</f>
        <v>0</v>
      </c>
      <c r="BL147" s="18" t="s">
        <v>148</v>
      </c>
      <c r="BM147" s="238" t="s">
        <v>1629</v>
      </c>
    </row>
    <row r="148" s="2" customFormat="1">
      <c r="A148" s="39"/>
      <c r="B148" s="40"/>
      <c r="C148" s="41"/>
      <c r="D148" s="240" t="s">
        <v>162</v>
      </c>
      <c r="E148" s="41"/>
      <c r="F148" s="241" t="s">
        <v>1321</v>
      </c>
      <c r="G148" s="41"/>
      <c r="H148" s="41"/>
      <c r="I148" s="242"/>
      <c r="J148" s="41"/>
      <c r="K148" s="41"/>
      <c r="L148" s="45"/>
      <c r="M148" s="243"/>
      <c r="N148" s="244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162</v>
      </c>
      <c r="AU148" s="18" t="s">
        <v>87</v>
      </c>
    </row>
    <row r="149" s="14" customFormat="1">
      <c r="A149" s="14"/>
      <c r="B149" s="255"/>
      <c r="C149" s="256"/>
      <c r="D149" s="240" t="s">
        <v>163</v>
      </c>
      <c r="E149" s="257" t="s">
        <v>1</v>
      </c>
      <c r="F149" s="258" t="s">
        <v>1843</v>
      </c>
      <c r="G149" s="256"/>
      <c r="H149" s="259">
        <v>991.87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5" t="s">
        <v>163</v>
      </c>
      <c r="AU149" s="265" t="s">
        <v>87</v>
      </c>
      <c r="AV149" s="14" t="s">
        <v>87</v>
      </c>
      <c r="AW149" s="14" t="s">
        <v>33</v>
      </c>
      <c r="AX149" s="14" t="s">
        <v>85</v>
      </c>
      <c r="AY149" s="265" t="s">
        <v>149</v>
      </c>
    </row>
    <row r="150" s="2" customFormat="1" ht="16.5" customHeight="1">
      <c r="A150" s="39"/>
      <c r="B150" s="40"/>
      <c r="C150" s="227" t="s">
        <v>193</v>
      </c>
      <c r="D150" s="227" t="s">
        <v>155</v>
      </c>
      <c r="E150" s="228" t="s">
        <v>465</v>
      </c>
      <c r="F150" s="229" t="s">
        <v>466</v>
      </c>
      <c r="G150" s="230" t="s">
        <v>278</v>
      </c>
      <c r="H150" s="231">
        <v>285.69</v>
      </c>
      <c r="I150" s="232"/>
      <c r="J150" s="233">
        <f>ROUND(I150*H150,2)</f>
        <v>0</v>
      </c>
      <c r="K150" s="229" t="s">
        <v>159</v>
      </c>
      <c r="L150" s="45"/>
      <c r="M150" s="234" t="s">
        <v>1</v>
      </c>
      <c r="N150" s="235" t="s">
        <v>42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148</v>
      </c>
      <c r="AT150" s="238" t="s">
        <v>155</v>
      </c>
      <c r="AU150" s="238" t="s">
        <v>87</v>
      </c>
      <c r="AY150" s="18" t="s">
        <v>149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85</v>
      </c>
      <c r="BK150" s="239">
        <f>ROUND(I150*H150,2)</f>
        <v>0</v>
      </c>
      <c r="BL150" s="18" t="s">
        <v>148</v>
      </c>
      <c r="BM150" s="238" t="s">
        <v>1844</v>
      </c>
    </row>
    <row r="151" s="2" customFormat="1">
      <c r="A151" s="39"/>
      <c r="B151" s="40"/>
      <c r="C151" s="41"/>
      <c r="D151" s="240" t="s">
        <v>162</v>
      </c>
      <c r="E151" s="41"/>
      <c r="F151" s="241" t="s">
        <v>468</v>
      </c>
      <c r="G151" s="41"/>
      <c r="H151" s="41"/>
      <c r="I151" s="242"/>
      <c r="J151" s="41"/>
      <c r="K151" s="41"/>
      <c r="L151" s="45"/>
      <c r="M151" s="243"/>
      <c r="N151" s="244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162</v>
      </c>
      <c r="AU151" s="18" t="s">
        <v>87</v>
      </c>
    </row>
    <row r="152" s="14" customFormat="1">
      <c r="A152" s="14"/>
      <c r="B152" s="255"/>
      <c r="C152" s="256"/>
      <c r="D152" s="240" t="s">
        <v>163</v>
      </c>
      <c r="E152" s="257" t="s">
        <v>1</v>
      </c>
      <c r="F152" s="258" t="s">
        <v>1845</v>
      </c>
      <c r="G152" s="256"/>
      <c r="H152" s="259">
        <v>285.69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163</v>
      </c>
      <c r="AU152" s="265" t="s">
        <v>87</v>
      </c>
      <c r="AV152" s="14" t="s">
        <v>87</v>
      </c>
      <c r="AW152" s="14" t="s">
        <v>33</v>
      </c>
      <c r="AX152" s="14" t="s">
        <v>85</v>
      </c>
      <c r="AY152" s="265" t="s">
        <v>149</v>
      </c>
    </row>
    <row r="153" s="2" customFormat="1" ht="16.5" customHeight="1">
      <c r="A153" s="39"/>
      <c r="B153" s="40"/>
      <c r="C153" s="227" t="s">
        <v>197</v>
      </c>
      <c r="D153" s="227" t="s">
        <v>155</v>
      </c>
      <c r="E153" s="228" t="s">
        <v>1325</v>
      </c>
      <c r="F153" s="229" t="s">
        <v>1326</v>
      </c>
      <c r="G153" s="230" t="s">
        <v>278</v>
      </c>
      <c r="H153" s="231">
        <v>991.87</v>
      </c>
      <c r="I153" s="232"/>
      <c r="J153" s="233">
        <f>ROUND(I153*H153,2)</f>
        <v>0</v>
      </c>
      <c r="K153" s="229" t="s">
        <v>159</v>
      </c>
      <c r="L153" s="45"/>
      <c r="M153" s="234" t="s">
        <v>1</v>
      </c>
      <c r="N153" s="235" t="s">
        <v>42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148</v>
      </c>
      <c r="AT153" s="238" t="s">
        <v>155</v>
      </c>
      <c r="AU153" s="238" t="s">
        <v>87</v>
      </c>
      <c r="AY153" s="18" t="s">
        <v>149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85</v>
      </c>
      <c r="BK153" s="239">
        <f>ROUND(I153*H153,2)</f>
        <v>0</v>
      </c>
      <c r="BL153" s="18" t="s">
        <v>148</v>
      </c>
      <c r="BM153" s="238" t="s">
        <v>1631</v>
      </c>
    </row>
    <row r="154" s="2" customFormat="1">
      <c r="A154" s="39"/>
      <c r="B154" s="40"/>
      <c r="C154" s="41"/>
      <c r="D154" s="240" t="s">
        <v>162</v>
      </c>
      <c r="E154" s="41"/>
      <c r="F154" s="241" t="s">
        <v>1328</v>
      </c>
      <c r="G154" s="41"/>
      <c r="H154" s="41"/>
      <c r="I154" s="242"/>
      <c r="J154" s="41"/>
      <c r="K154" s="41"/>
      <c r="L154" s="45"/>
      <c r="M154" s="243"/>
      <c r="N154" s="244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162</v>
      </c>
      <c r="AU154" s="18" t="s">
        <v>87</v>
      </c>
    </row>
    <row r="155" s="14" customFormat="1">
      <c r="A155" s="14"/>
      <c r="B155" s="255"/>
      <c r="C155" s="256"/>
      <c r="D155" s="240" t="s">
        <v>163</v>
      </c>
      <c r="E155" s="257" t="s">
        <v>1</v>
      </c>
      <c r="F155" s="258" t="s">
        <v>1846</v>
      </c>
      <c r="G155" s="256"/>
      <c r="H155" s="259">
        <v>991.87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5" t="s">
        <v>163</v>
      </c>
      <c r="AU155" s="265" t="s">
        <v>87</v>
      </c>
      <c r="AV155" s="14" t="s">
        <v>87</v>
      </c>
      <c r="AW155" s="14" t="s">
        <v>33</v>
      </c>
      <c r="AX155" s="14" t="s">
        <v>85</v>
      </c>
      <c r="AY155" s="265" t="s">
        <v>149</v>
      </c>
    </row>
    <row r="156" s="2" customFormat="1" ht="21.75" customHeight="1">
      <c r="A156" s="39"/>
      <c r="B156" s="40"/>
      <c r="C156" s="227" t="s">
        <v>203</v>
      </c>
      <c r="D156" s="227" t="s">
        <v>155</v>
      </c>
      <c r="E156" s="228" t="s">
        <v>514</v>
      </c>
      <c r="F156" s="229" t="s">
        <v>515</v>
      </c>
      <c r="G156" s="230" t="s">
        <v>425</v>
      </c>
      <c r="H156" s="231">
        <v>289.92399999999998</v>
      </c>
      <c r="I156" s="232"/>
      <c r="J156" s="233">
        <f>ROUND(I156*H156,2)</f>
        <v>0</v>
      </c>
      <c r="K156" s="229" t="s">
        <v>159</v>
      </c>
      <c r="L156" s="45"/>
      <c r="M156" s="234" t="s">
        <v>1</v>
      </c>
      <c r="N156" s="235" t="s">
        <v>42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148</v>
      </c>
      <c r="AT156" s="238" t="s">
        <v>155</v>
      </c>
      <c r="AU156" s="238" t="s">
        <v>87</v>
      </c>
      <c r="AY156" s="18" t="s">
        <v>149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85</v>
      </c>
      <c r="BK156" s="239">
        <f>ROUND(I156*H156,2)</f>
        <v>0</v>
      </c>
      <c r="BL156" s="18" t="s">
        <v>148</v>
      </c>
      <c r="BM156" s="238" t="s">
        <v>1633</v>
      </c>
    </row>
    <row r="157" s="2" customFormat="1">
      <c r="A157" s="39"/>
      <c r="B157" s="40"/>
      <c r="C157" s="41"/>
      <c r="D157" s="240" t="s">
        <v>162</v>
      </c>
      <c r="E157" s="41"/>
      <c r="F157" s="241" t="s">
        <v>517</v>
      </c>
      <c r="G157" s="41"/>
      <c r="H157" s="41"/>
      <c r="I157" s="242"/>
      <c r="J157" s="41"/>
      <c r="K157" s="41"/>
      <c r="L157" s="45"/>
      <c r="M157" s="243"/>
      <c r="N157" s="244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162</v>
      </c>
      <c r="AU157" s="18" t="s">
        <v>87</v>
      </c>
    </row>
    <row r="158" s="13" customFormat="1">
      <c r="A158" s="13"/>
      <c r="B158" s="245"/>
      <c r="C158" s="246"/>
      <c r="D158" s="240" t="s">
        <v>163</v>
      </c>
      <c r="E158" s="247" t="s">
        <v>1</v>
      </c>
      <c r="F158" s="248" t="s">
        <v>519</v>
      </c>
      <c r="G158" s="246"/>
      <c r="H158" s="247" t="s">
        <v>1</v>
      </c>
      <c r="I158" s="249"/>
      <c r="J158" s="246"/>
      <c r="K158" s="246"/>
      <c r="L158" s="250"/>
      <c r="M158" s="251"/>
      <c r="N158" s="252"/>
      <c r="O158" s="252"/>
      <c r="P158" s="252"/>
      <c r="Q158" s="252"/>
      <c r="R158" s="252"/>
      <c r="S158" s="252"/>
      <c r="T158" s="25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4" t="s">
        <v>163</v>
      </c>
      <c r="AU158" s="254" t="s">
        <v>87</v>
      </c>
      <c r="AV158" s="13" t="s">
        <v>85</v>
      </c>
      <c r="AW158" s="13" t="s">
        <v>33</v>
      </c>
      <c r="AX158" s="13" t="s">
        <v>77</v>
      </c>
      <c r="AY158" s="254" t="s">
        <v>149</v>
      </c>
    </row>
    <row r="159" s="14" customFormat="1">
      <c r="A159" s="14"/>
      <c r="B159" s="255"/>
      <c r="C159" s="256"/>
      <c r="D159" s="240" t="s">
        <v>163</v>
      </c>
      <c r="E159" s="257" t="s">
        <v>1</v>
      </c>
      <c r="F159" s="258" t="s">
        <v>1847</v>
      </c>
      <c r="G159" s="256"/>
      <c r="H159" s="259">
        <v>598.83000000000004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5" t="s">
        <v>163</v>
      </c>
      <c r="AU159" s="265" t="s">
        <v>87</v>
      </c>
      <c r="AV159" s="14" t="s">
        <v>87</v>
      </c>
      <c r="AW159" s="14" t="s">
        <v>33</v>
      </c>
      <c r="AX159" s="14" t="s">
        <v>77</v>
      </c>
      <c r="AY159" s="265" t="s">
        <v>149</v>
      </c>
    </row>
    <row r="160" s="14" customFormat="1">
      <c r="A160" s="14"/>
      <c r="B160" s="255"/>
      <c r="C160" s="256"/>
      <c r="D160" s="240" t="s">
        <v>163</v>
      </c>
      <c r="E160" s="257" t="s">
        <v>1</v>
      </c>
      <c r="F160" s="258" t="s">
        <v>1848</v>
      </c>
      <c r="G160" s="256"/>
      <c r="H160" s="259">
        <v>1.4099999999999999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163</v>
      </c>
      <c r="AU160" s="265" t="s">
        <v>87</v>
      </c>
      <c r="AV160" s="14" t="s">
        <v>87</v>
      </c>
      <c r="AW160" s="14" t="s">
        <v>33</v>
      </c>
      <c r="AX160" s="14" t="s">
        <v>77</v>
      </c>
      <c r="AY160" s="265" t="s">
        <v>149</v>
      </c>
    </row>
    <row r="161" s="14" customFormat="1">
      <c r="A161" s="14"/>
      <c r="B161" s="255"/>
      <c r="C161" s="256"/>
      <c r="D161" s="240" t="s">
        <v>163</v>
      </c>
      <c r="E161" s="257" t="s">
        <v>1</v>
      </c>
      <c r="F161" s="258" t="s">
        <v>1849</v>
      </c>
      <c r="G161" s="256"/>
      <c r="H161" s="259">
        <v>-310.31599999999997</v>
      </c>
      <c r="I161" s="260"/>
      <c r="J161" s="256"/>
      <c r="K161" s="256"/>
      <c r="L161" s="261"/>
      <c r="M161" s="262"/>
      <c r="N161" s="263"/>
      <c r="O161" s="263"/>
      <c r="P161" s="263"/>
      <c r="Q161" s="263"/>
      <c r="R161" s="263"/>
      <c r="S161" s="263"/>
      <c r="T161" s="26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5" t="s">
        <v>163</v>
      </c>
      <c r="AU161" s="265" t="s">
        <v>87</v>
      </c>
      <c r="AV161" s="14" t="s">
        <v>87</v>
      </c>
      <c r="AW161" s="14" t="s">
        <v>33</v>
      </c>
      <c r="AX161" s="14" t="s">
        <v>77</v>
      </c>
      <c r="AY161" s="265" t="s">
        <v>149</v>
      </c>
    </row>
    <row r="162" s="15" customFormat="1">
      <c r="A162" s="15"/>
      <c r="B162" s="269"/>
      <c r="C162" s="270"/>
      <c r="D162" s="240" t="s">
        <v>163</v>
      </c>
      <c r="E162" s="271" t="s">
        <v>1</v>
      </c>
      <c r="F162" s="272" t="s">
        <v>319</v>
      </c>
      <c r="G162" s="270"/>
      <c r="H162" s="273">
        <v>289.92399999999998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9" t="s">
        <v>163</v>
      </c>
      <c r="AU162" s="279" t="s">
        <v>87</v>
      </c>
      <c r="AV162" s="15" t="s">
        <v>148</v>
      </c>
      <c r="AW162" s="15" t="s">
        <v>33</v>
      </c>
      <c r="AX162" s="15" t="s">
        <v>85</v>
      </c>
      <c r="AY162" s="279" t="s">
        <v>149</v>
      </c>
    </row>
    <row r="163" s="2" customFormat="1" ht="24.15" customHeight="1">
      <c r="A163" s="39"/>
      <c r="B163" s="40"/>
      <c r="C163" s="227" t="s">
        <v>209</v>
      </c>
      <c r="D163" s="227" t="s">
        <v>155</v>
      </c>
      <c r="E163" s="228" t="s">
        <v>526</v>
      </c>
      <c r="F163" s="229" t="s">
        <v>527</v>
      </c>
      <c r="G163" s="230" t="s">
        <v>425</v>
      </c>
      <c r="H163" s="231">
        <v>2899.2399999999998</v>
      </c>
      <c r="I163" s="232"/>
      <c r="J163" s="233">
        <f>ROUND(I163*H163,2)</f>
        <v>0</v>
      </c>
      <c r="K163" s="229" t="s">
        <v>159</v>
      </c>
      <c r="L163" s="45"/>
      <c r="M163" s="234" t="s">
        <v>1</v>
      </c>
      <c r="N163" s="235" t="s">
        <v>42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148</v>
      </c>
      <c r="AT163" s="238" t="s">
        <v>155</v>
      </c>
      <c r="AU163" s="238" t="s">
        <v>87</v>
      </c>
      <c r="AY163" s="18" t="s">
        <v>149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85</v>
      </c>
      <c r="BK163" s="239">
        <f>ROUND(I163*H163,2)</f>
        <v>0</v>
      </c>
      <c r="BL163" s="18" t="s">
        <v>148</v>
      </c>
      <c r="BM163" s="238" t="s">
        <v>1636</v>
      </c>
    </row>
    <row r="164" s="2" customFormat="1">
      <c r="A164" s="39"/>
      <c r="B164" s="40"/>
      <c r="C164" s="41"/>
      <c r="D164" s="240" t="s">
        <v>162</v>
      </c>
      <c r="E164" s="41"/>
      <c r="F164" s="241" t="s">
        <v>529</v>
      </c>
      <c r="G164" s="41"/>
      <c r="H164" s="41"/>
      <c r="I164" s="242"/>
      <c r="J164" s="41"/>
      <c r="K164" s="41"/>
      <c r="L164" s="45"/>
      <c r="M164" s="243"/>
      <c r="N164" s="24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162</v>
      </c>
      <c r="AU164" s="18" t="s">
        <v>87</v>
      </c>
    </row>
    <row r="165" s="13" customFormat="1">
      <c r="A165" s="13"/>
      <c r="B165" s="245"/>
      <c r="C165" s="246"/>
      <c r="D165" s="240" t="s">
        <v>163</v>
      </c>
      <c r="E165" s="247" t="s">
        <v>1</v>
      </c>
      <c r="F165" s="248" t="s">
        <v>519</v>
      </c>
      <c r="G165" s="246"/>
      <c r="H165" s="247" t="s">
        <v>1</v>
      </c>
      <c r="I165" s="249"/>
      <c r="J165" s="246"/>
      <c r="K165" s="246"/>
      <c r="L165" s="250"/>
      <c r="M165" s="251"/>
      <c r="N165" s="252"/>
      <c r="O165" s="252"/>
      <c r="P165" s="252"/>
      <c r="Q165" s="252"/>
      <c r="R165" s="252"/>
      <c r="S165" s="252"/>
      <c r="T165" s="25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4" t="s">
        <v>163</v>
      </c>
      <c r="AU165" s="254" t="s">
        <v>87</v>
      </c>
      <c r="AV165" s="13" t="s">
        <v>85</v>
      </c>
      <c r="AW165" s="13" t="s">
        <v>33</v>
      </c>
      <c r="AX165" s="13" t="s">
        <v>77</v>
      </c>
      <c r="AY165" s="254" t="s">
        <v>149</v>
      </c>
    </row>
    <row r="166" s="14" customFormat="1">
      <c r="A166" s="14"/>
      <c r="B166" s="255"/>
      <c r="C166" s="256"/>
      <c r="D166" s="240" t="s">
        <v>163</v>
      </c>
      <c r="E166" s="257" t="s">
        <v>1</v>
      </c>
      <c r="F166" s="258" t="s">
        <v>1850</v>
      </c>
      <c r="G166" s="256"/>
      <c r="H166" s="259">
        <v>2899.2399999999998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5" t="s">
        <v>163</v>
      </c>
      <c r="AU166" s="265" t="s">
        <v>87</v>
      </c>
      <c r="AV166" s="14" t="s">
        <v>87</v>
      </c>
      <c r="AW166" s="14" t="s">
        <v>33</v>
      </c>
      <c r="AX166" s="14" t="s">
        <v>85</v>
      </c>
      <c r="AY166" s="265" t="s">
        <v>149</v>
      </c>
    </row>
    <row r="167" s="2" customFormat="1" ht="16.5" customHeight="1">
      <c r="A167" s="39"/>
      <c r="B167" s="40"/>
      <c r="C167" s="227" t="s">
        <v>214</v>
      </c>
      <c r="D167" s="227" t="s">
        <v>155</v>
      </c>
      <c r="E167" s="228" t="s">
        <v>532</v>
      </c>
      <c r="F167" s="229" t="s">
        <v>533</v>
      </c>
      <c r="G167" s="230" t="s">
        <v>534</v>
      </c>
      <c r="H167" s="231">
        <v>521.86300000000006</v>
      </c>
      <c r="I167" s="232"/>
      <c r="J167" s="233">
        <f>ROUND(I167*H167,2)</f>
        <v>0</v>
      </c>
      <c r="K167" s="229" t="s">
        <v>159</v>
      </c>
      <c r="L167" s="45"/>
      <c r="M167" s="234" t="s">
        <v>1</v>
      </c>
      <c r="N167" s="235" t="s">
        <v>42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148</v>
      </c>
      <c r="AT167" s="238" t="s">
        <v>155</v>
      </c>
      <c r="AU167" s="238" t="s">
        <v>87</v>
      </c>
      <c r="AY167" s="18" t="s">
        <v>149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85</v>
      </c>
      <c r="BK167" s="239">
        <f>ROUND(I167*H167,2)</f>
        <v>0</v>
      </c>
      <c r="BL167" s="18" t="s">
        <v>148</v>
      </c>
      <c r="BM167" s="238" t="s">
        <v>1638</v>
      </c>
    </row>
    <row r="168" s="2" customFormat="1">
      <c r="A168" s="39"/>
      <c r="B168" s="40"/>
      <c r="C168" s="41"/>
      <c r="D168" s="240" t="s">
        <v>162</v>
      </c>
      <c r="E168" s="41"/>
      <c r="F168" s="241" t="s">
        <v>536</v>
      </c>
      <c r="G168" s="41"/>
      <c r="H168" s="41"/>
      <c r="I168" s="242"/>
      <c r="J168" s="41"/>
      <c r="K168" s="41"/>
      <c r="L168" s="45"/>
      <c r="M168" s="243"/>
      <c r="N168" s="244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162</v>
      </c>
      <c r="AU168" s="18" t="s">
        <v>87</v>
      </c>
    </row>
    <row r="169" s="14" customFormat="1">
      <c r="A169" s="14"/>
      <c r="B169" s="255"/>
      <c r="C169" s="256"/>
      <c r="D169" s="240" t="s">
        <v>163</v>
      </c>
      <c r="E169" s="257" t="s">
        <v>1</v>
      </c>
      <c r="F169" s="258" t="s">
        <v>1851</v>
      </c>
      <c r="G169" s="256"/>
      <c r="H169" s="259">
        <v>521.86300000000006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163</v>
      </c>
      <c r="AU169" s="265" t="s">
        <v>87</v>
      </c>
      <c r="AV169" s="14" t="s">
        <v>87</v>
      </c>
      <c r="AW169" s="14" t="s">
        <v>33</v>
      </c>
      <c r="AX169" s="14" t="s">
        <v>85</v>
      </c>
      <c r="AY169" s="265" t="s">
        <v>149</v>
      </c>
    </row>
    <row r="170" s="2" customFormat="1" ht="16.5" customHeight="1">
      <c r="A170" s="39"/>
      <c r="B170" s="40"/>
      <c r="C170" s="227" t="s">
        <v>222</v>
      </c>
      <c r="D170" s="227" t="s">
        <v>155</v>
      </c>
      <c r="E170" s="228" t="s">
        <v>562</v>
      </c>
      <c r="F170" s="229" t="s">
        <v>563</v>
      </c>
      <c r="G170" s="230" t="s">
        <v>425</v>
      </c>
      <c r="H170" s="231">
        <v>310.31599999999997</v>
      </c>
      <c r="I170" s="232"/>
      <c r="J170" s="233">
        <f>ROUND(I170*H170,2)</f>
        <v>0</v>
      </c>
      <c r="K170" s="229" t="s">
        <v>159</v>
      </c>
      <c r="L170" s="45"/>
      <c r="M170" s="234" t="s">
        <v>1</v>
      </c>
      <c r="N170" s="235" t="s">
        <v>42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148</v>
      </c>
      <c r="AT170" s="238" t="s">
        <v>155</v>
      </c>
      <c r="AU170" s="238" t="s">
        <v>87</v>
      </c>
      <c r="AY170" s="18" t="s">
        <v>149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85</v>
      </c>
      <c r="BK170" s="239">
        <f>ROUND(I170*H170,2)</f>
        <v>0</v>
      </c>
      <c r="BL170" s="18" t="s">
        <v>148</v>
      </c>
      <c r="BM170" s="238" t="s">
        <v>1640</v>
      </c>
    </row>
    <row r="171" s="2" customFormat="1">
      <c r="A171" s="39"/>
      <c r="B171" s="40"/>
      <c r="C171" s="41"/>
      <c r="D171" s="240" t="s">
        <v>162</v>
      </c>
      <c r="E171" s="41"/>
      <c r="F171" s="241" t="s">
        <v>565</v>
      </c>
      <c r="G171" s="41"/>
      <c r="H171" s="41"/>
      <c r="I171" s="242"/>
      <c r="J171" s="41"/>
      <c r="K171" s="41"/>
      <c r="L171" s="45"/>
      <c r="M171" s="243"/>
      <c r="N171" s="244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162</v>
      </c>
      <c r="AU171" s="18" t="s">
        <v>87</v>
      </c>
    </row>
    <row r="172" s="14" customFormat="1">
      <c r="A172" s="14"/>
      <c r="B172" s="255"/>
      <c r="C172" s="256"/>
      <c r="D172" s="240" t="s">
        <v>163</v>
      </c>
      <c r="E172" s="257" t="s">
        <v>1</v>
      </c>
      <c r="F172" s="258" t="s">
        <v>1852</v>
      </c>
      <c r="G172" s="256"/>
      <c r="H172" s="259">
        <v>598.83000000000004</v>
      </c>
      <c r="I172" s="260"/>
      <c r="J172" s="256"/>
      <c r="K172" s="256"/>
      <c r="L172" s="261"/>
      <c r="M172" s="262"/>
      <c r="N172" s="263"/>
      <c r="O172" s="263"/>
      <c r="P172" s="263"/>
      <c r="Q172" s="263"/>
      <c r="R172" s="263"/>
      <c r="S172" s="263"/>
      <c r="T172" s="26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5" t="s">
        <v>163</v>
      </c>
      <c r="AU172" s="265" t="s">
        <v>87</v>
      </c>
      <c r="AV172" s="14" t="s">
        <v>87</v>
      </c>
      <c r="AW172" s="14" t="s">
        <v>33</v>
      </c>
      <c r="AX172" s="14" t="s">
        <v>77</v>
      </c>
      <c r="AY172" s="265" t="s">
        <v>149</v>
      </c>
    </row>
    <row r="173" s="14" customFormat="1">
      <c r="A173" s="14"/>
      <c r="B173" s="255"/>
      <c r="C173" s="256"/>
      <c r="D173" s="240" t="s">
        <v>163</v>
      </c>
      <c r="E173" s="257" t="s">
        <v>1</v>
      </c>
      <c r="F173" s="258" t="s">
        <v>1853</v>
      </c>
      <c r="G173" s="256"/>
      <c r="H173" s="259">
        <v>-194.60300000000001</v>
      </c>
      <c r="I173" s="260"/>
      <c r="J173" s="256"/>
      <c r="K173" s="256"/>
      <c r="L173" s="261"/>
      <c r="M173" s="262"/>
      <c r="N173" s="263"/>
      <c r="O173" s="263"/>
      <c r="P173" s="263"/>
      <c r="Q173" s="263"/>
      <c r="R173" s="263"/>
      <c r="S173" s="263"/>
      <c r="T173" s="26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5" t="s">
        <v>163</v>
      </c>
      <c r="AU173" s="265" t="s">
        <v>87</v>
      </c>
      <c r="AV173" s="14" t="s">
        <v>87</v>
      </c>
      <c r="AW173" s="14" t="s">
        <v>33</v>
      </c>
      <c r="AX173" s="14" t="s">
        <v>77</v>
      </c>
      <c r="AY173" s="265" t="s">
        <v>149</v>
      </c>
    </row>
    <row r="174" s="13" customFormat="1">
      <c r="A174" s="13"/>
      <c r="B174" s="245"/>
      <c r="C174" s="246"/>
      <c r="D174" s="240" t="s">
        <v>163</v>
      </c>
      <c r="E174" s="247" t="s">
        <v>1</v>
      </c>
      <c r="F174" s="248" t="s">
        <v>1854</v>
      </c>
      <c r="G174" s="246"/>
      <c r="H174" s="247" t="s">
        <v>1</v>
      </c>
      <c r="I174" s="249"/>
      <c r="J174" s="246"/>
      <c r="K174" s="246"/>
      <c r="L174" s="250"/>
      <c r="M174" s="251"/>
      <c r="N174" s="252"/>
      <c r="O174" s="252"/>
      <c r="P174" s="252"/>
      <c r="Q174" s="252"/>
      <c r="R174" s="252"/>
      <c r="S174" s="252"/>
      <c r="T174" s="25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4" t="s">
        <v>163</v>
      </c>
      <c r="AU174" s="254" t="s">
        <v>87</v>
      </c>
      <c r="AV174" s="13" t="s">
        <v>85</v>
      </c>
      <c r="AW174" s="13" t="s">
        <v>33</v>
      </c>
      <c r="AX174" s="13" t="s">
        <v>77</v>
      </c>
      <c r="AY174" s="254" t="s">
        <v>149</v>
      </c>
    </row>
    <row r="175" s="14" customFormat="1">
      <c r="A175" s="14"/>
      <c r="B175" s="255"/>
      <c r="C175" s="256"/>
      <c r="D175" s="240" t="s">
        <v>163</v>
      </c>
      <c r="E175" s="257" t="s">
        <v>1</v>
      </c>
      <c r="F175" s="258" t="s">
        <v>1855</v>
      </c>
      <c r="G175" s="256"/>
      <c r="H175" s="259">
        <v>-9.9499999999999993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5" t="s">
        <v>163</v>
      </c>
      <c r="AU175" s="265" t="s">
        <v>87</v>
      </c>
      <c r="AV175" s="14" t="s">
        <v>87</v>
      </c>
      <c r="AW175" s="14" t="s">
        <v>33</v>
      </c>
      <c r="AX175" s="14" t="s">
        <v>77</v>
      </c>
      <c r="AY175" s="265" t="s">
        <v>149</v>
      </c>
    </row>
    <row r="176" s="14" customFormat="1">
      <c r="A176" s="14"/>
      <c r="B176" s="255"/>
      <c r="C176" s="256"/>
      <c r="D176" s="240" t="s">
        <v>163</v>
      </c>
      <c r="E176" s="257" t="s">
        <v>1</v>
      </c>
      <c r="F176" s="258" t="s">
        <v>1856</v>
      </c>
      <c r="G176" s="256"/>
      <c r="H176" s="259">
        <v>-18.795000000000002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5" t="s">
        <v>163</v>
      </c>
      <c r="AU176" s="265" t="s">
        <v>87</v>
      </c>
      <c r="AV176" s="14" t="s">
        <v>87</v>
      </c>
      <c r="AW176" s="14" t="s">
        <v>33</v>
      </c>
      <c r="AX176" s="14" t="s">
        <v>77</v>
      </c>
      <c r="AY176" s="265" t="s">
        <v>149</v>
      </c>
    </row>
    <row r="177" s="14" customFormat="1">
      <c r="A177" s="14"/>
      <c r="B177" s="255"/>
      <c r="C177" s="256"/>
      <c r="D177" s="240" t="s">
        <v>163</v>
      </c>
      <c r="E177" s="257" t="s">
        <v>1</v>
      </c>
      <c r="F177" s="258" t="s">
        <v>1857</v>
      </c>
      <c r="G177" s="256"/>
      <c r="H177" s="259">
        <v>-2.214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5" t="s">
        <v>163</v>
      </c>
      <c r="AU177" s="265" t="s">
        <v>87</v>
      </c>
      <c r="AV177" s="14" t="s">
        <v>87</v>
      </c>
      <c r="AW177" s="14" t="s">
        <v>33</v>
      </c>
      <c r="AX177" s="14" t="s">
        <v>77</v>
      </c>
      <c r="AY177" s="265" t="s">
        <v>149</v>
      </c>
    </row>
    <row r="178" s="13" customFormat="1">
      <c r="A178" s="13"/>
      <c r="B178" s="245"/>
      <c r="C178" s="246"/>
      <c r="D178" s="240" t="s">
        <v>163</v>
      </c>
      <c r="E178" s="247" t="s">
        <v>1</v>
      </c>
      <c r="F178" s="248" t="s">
        <v>1646</v>
      </c>
      <c r="G178" s="246"/>
      <c r="H178" s="247" t="s">
        <v>1</v>
      </c>
      <c r="I178" s="249"/>
      <c r="J178" s="246"/>
      <c r="K178" s="246"/>
      <c r="L178" s="250"/>
      <c r="M178" s="251"/>
      <c r="N178" s="252"/>
      <c r="O178" s="252"/>
      <c r="P178" s="252"/>
      <c r="Q178" s="252"/>
      <c r="R178" s="252"/>
      <c r="S178" s="252"/>
      <c r="T178" s="25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4" t="s">
        <v>163</v>
      </c>
      <c r="AU178" s="254" t="s">
        <v>87</v>
      </c>
      <c r="AV178" s="13" t="s">
        <v>85</v>
      </c>
      <c r="AW178" s="13" t="s">
        <v>33</v>
      </c>
      <c r="AX178" s="13" t="s">
        <v>77</v>
      </c>
      <c r="AY178" s="254" t="s">
        <v>149</v>
      </c>
    </row>
    <row r="179" s="14" customFormat="1">
      <c r="A179" s="14"/>
      <c r="B179" s="255"/>
      <c r="C179" s="256"/>
      <c r="D179" s="240" t="s">
        <v>163</v>
      </c>
      <c r="E179" s="257" t="s">
        <v>1</v>
      </c>
      <c r="F179" s="258" t="s">
        <v>1858</v>
      </c>
      <c r="G179" s="256"/>
      <c r="H179" s="259">
        <v>-15.525</v>
      </c>
      <c r="I179" s="260"/>
      <c r="J179" s="256"/>
      <c r="K179" s="256"/>
      <c r="L179" s="261"/>
      <c r="M179" s="262"/>
      <c r="N179" s="263"/>
      <c r="O179" s="263"/>
      <c r="P179" s="263"/>
      <c r="Q179" s="263"/>
      <c r="R179" s="263"/>
      <c r="S179" s="263"/>
      <c r="T179" s="26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5" t="s">
        <v>163</v>
      </c>
      <c r="AU179" s="265" t="s">
        <v>87</v>
      </c>
      <c r="AV179" s="14" t="s">
        <v>87</v>
      </c>
      <c r="AW179" s="14" t="s">
        <v>33</v>
      </c>
      <c r="AX179" s="14" t="s">
        <v>77</v>
      </c>
      <c r="AY179" s="265" t="s">
        <v>149</v>
      </c>
    </row>
    <row r="180" s="14" customFormat="1">
      <c r="A180" s="14"/>
      <c r="B180" s="255"/>
      <c r="C180" s="256"/>
      <c r="D180" s="240" t="s">
        <v>163</v>
      </c>
      <c r="E180" s="257" t="s">
        <v>1</v>
      </c>
      <c r="F180" s="258" t="s">
        <v>1859</v>
      </c>
      <c r="G180" s="256"/>
      <c r="H180" s="259">
        <v>-28.98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5" t="s">
        <v>163</v>
      </c>
      <c r="AU180" s="265" t="s">
        <v>87</v>
      </c>
      <c r="AV180" s="14" t="s">
        <v>87</v>
      </c>
      <c r="AW180" s="14" t="s">
        <v>33</v>
      </c>
      <c r="AX180" s="14" t="s">
        <v>77</v>
      </c>
      <c r="AY180" s="265" t="s">
        <v>149</v>
      </c>
    </row>
    <row r="181" s="14" customFormat="1">
      <c r="A181" s="14"/>
      <c r="B181" s="255"/>
      <c r="C181" s="256"/>
      <c r="D181" s="240" t="s">
        <v>163</v>
      </c>
      <c r="E181" s="257" t="s">
        <v>1</v>
      </c>
      <c r="F181" s="258" t="s">
        <v>1860</v>
      </c>
      <c r="G181" s="256"/>
      <c r="H181" s="259">
        <v>-2.7749999999999999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5" t="s">
        <v>163</v>
      </c>
      <c r="AU181" s="265" t="s">
        <v>87</v>
      </c>
      <c r="AV181" s="14" t="s">
        <v>87</v>
      </c>
      <c r="AW181" s="14" t="s">
        <v>33</v>
      </c>
      <c r="AX181" s="14" t="s">
        <v>77</v>
      </c>
      <c r="AY181" s="265" t="s">
        <v>149</v>
      </c>
    </row>
    <row r="182" s="13" customFormat="1">
      <c r="A182" s="13"/>
      <c r="B182" s="245"/>
      <c r="C182" s="246"/>
      <c r="D182" s="240" t="s">
        <v>163</v>
      </c>
      <c r="E182" s="247" t="s">
        <v>1</v>
      </c>
      <c r="F182" s="248" t="s">
        <v>1649</v>
      </c>
      <c r="G182" s="246"/>
      <c r="H182" s="247" t="s">
        <v>1</v>
      </c>
      <c r="I182" s="249"/>
      <c r="J182" s="246"/>
      <c r="K182" s="246"/>
      <c r="L182" s="250"/>
      <c r="M182" s="251"/>
      <c r="N182" s="252"/>
      <c r="O182" s="252"/>
      <c r="P182" s="252"/>
      <c r="Q182" s="252"/>
      <c r="R182" s="252"/>
      <c r="S182" s="252"/>
      <c r="T182" s="25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4" t="s">
        <v>163</v>
      </c>
      <c r="AU182" s="254" t="s">
        <v>87</v>
      </c>
      <c r="AV182" s="13" t="s">
        <v>85</v>
      </c>
      <c r="AW182" s="13" t="s">
        <v>33</v>
      </c>
      <c r="AX182" s="13" t="s">
        <v>77</v>
      </c>
      <c r="AY182" s="254" t="s">
        <v>149</v>
      </c>
    </row>
    <row r="183" s="14" customFormat="1">
      <c r="A183" s="14"/>
      <c r="B183" s="255"/>
      <c r="C183" s="256"/>
      <c r="D183" s="240" t="s">
        <v>163</v>
      </c>
      <c r="E183" s="257" t="s">
        <v>1</v>
      </c>
      <c r="F183" s="258" t="s">
        <v>1861</v>
      </c>
      <c r="G183" s="256"/>
      <c r="H183" s="259">
        <v>-15.064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5" t="s">
        <v>163</v>
      </c>
      <c r="AU183" s="265" t="s">
        <v>87</v>
      </c>
      <c r="AV183" s="14" t="s">
        <v>87</v>
      </c>
      <c r="AW183" s="14" t="s">
        <v>33</v>
      </c>
      <c r="AX183" s="14" t="s">
        <v>77</v>
      </c>
      <c r="AY183" s="265" t="s">
        <v>149</v>
      </c>
    </row>
    <row r="184" s="14" customFormat="1">
      <c r="A184" s="14"/>
      <c r="B184" s="255"/>
      <c r="C184" s="256"/>
      <c r="D184" s="240" t="s">
        <v>163</v>
      </c>
      <c r="E184" s="257" t="s">
        <v>1</v>
      </c>
      <c r="F184" s="258" t="s">
        <v>1862</v>
      </c>
      <c r="G184" s="256"/>
      <c r="H184" s="259">
        <v>-0.60799999999999998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5" t="s">
        <v>163</v>
      </c>
      <c r="AU184" s="265" t="s">
        <v>87</v>
      </c>
      <c r="AV184" s="14" t="s">
        <v>87</v>
      </c>
      <c r="AW184" s="14" t="s">
        <v>33</v>
      </c>
      <c r="AX184" s="14" t="s">
        <v>77</v>
      </c>
      <c r="AY184" s="265" t="s">
        <v>149</v>
      </c>
    </row>
    <row r="185" s="13" customFormat="1">
      <c r="A185" s="13"/>
      <c r="B185" s="245"/>
      <c r="C185" s="246"/>
      <c r="D185" s="240" t="s">
        <v>163</v>
      </c>
      <c r="E185" s="247" t="s">
        <v>1</v>
      </c>
      <c r="F185" s="248" t="s">
        <v>1346</v>
      </c>
      <c r="G185" s="246"/>
      <c r="H185" s="247" t="s">
        <v>1</v>
      </c>
      <c r="I185" s="249"/>
      <c r="J185" s="246"/>
      <c r="K185" s="246"/>
      <c r="L185" s="250"/>
      <c r="M185" s="251"/>
      <c r="N185" s="252"/>
      <c r="O185" s="252"/>
      <c r="P185" s="252"/>
      <c r="Q185" s="252"/>
      <c r="R185" s="252"/>
      <c r="S185" s="252"/>
      <c r="T185" s="25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4" t="s">
        <v>163</v>
      </c>
      <c r="AU185" s="254" t="s">
        <v>87</v>
      </c>
      <c r="AV185" s="13" t="s">
        <v>85</v>
      </c>
      <c r="AW185" s="13" t="s">
        <v>33</v>
      </c>
      <c r="AX185" s="13" t="s">
        <v>77</v>
      </c>
      <c r="AY185" s="254" t="s">
        <v>149</v>
      </c>
    </row>
    <row r="186" s="15" customFormat="1">
      <c r="A186" s="15"/>
      <c r="B186" s="269"/>
      <c r="C186" s="270"/>
      <c r="D186" s="240" t="s">
        <v>163</v>
      </c>
      <c r="E186" s="271" t="s">
        <v>1</v>
      </c>
      <c r="F186" s="272" t="s">
        <v>319</v>
      </c>
      <c r="G186" s="270"/>
      <c r="H186" s="273">
        <v>310.31599999999997</v>
      </c>
      <c r="I186" s="274"/>
      <c r="J186" s="270"/>
      <c r="K186" s="270"/>
      <c r="L186" s="275"/>
      <c r="M186" s="276"/>
      <c r="N186" s="277"/>
      <c r="O186" s="277"/>
      <c r="P186" s="277"/>
      <c r="Q186" s="277"/>
      <c r="R186" s="277"/>
      <c r="S186" s="277"/>
      <c r="T186" s="278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9" t="s">
        <v>163</v>
      </c>
      <c r="AU186" s="279" t="s">
        <v>87</v>
      </c>
      <c r="AV186" s="15" t="s">
        <v>148</v>
      </c>
      <c r="AW186" s="15" t="s">
        <v>33</v>
      </c>
      <c r="AX186" s="15" t="s">
        <v>85</v>
      </c>
      <c r="AY186" s="279" t="s">
        <v>149</v>
      </c>
    </row>
    <row r="187" s="2" customFormat="1" ht="16.5" customHeight="1">
      <c r="A187" s="39"/>
      <c r="B187" s="40"/>
      <c r="C187" s="227" t="s">
        <v>229</v>
      </c>
      <c r="D187" s="227" t="s">
        <v>155</v>
      </c>
      <c r="E187" s="228" t="s">
        <v>577</v>
      </c>
      <c r="F187" s="229" t="s">
        <v>578</v>
      </c>
      <c r="G187" s="230" t="s">
        <v>425</v>
      </c>
      <c r="H187" s="231">
        <v>169.62799999999999</v>
      </c>
      <c r="I187" s="232"/>
      <c r="J187" s="233">
        <f>ROUND(I187*H187,2)</f>
        <v>0</v>
      </c>
      <c r="K187" s="229" t="s">
        <v>159</v>
      </c>
      <c r="L187" s="45"/>
      <c r="M187" s="234" t="s">
        <v>1</v>
      </c>
      <c r="N187" s="235" t="s">
        <v>42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148</v>
      </c>
      <c r="AT187" s="238" t="s">
        <v>155</v>
      </c>
      <c r="AU187" s="238" t="s">
        <v>87</v>
      </c>
      <c r="AY187" s="18" t="s">
        <v>149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148</v>
      </c>
      <c r="BM187" s="238" t="s">
        <v>1651</v>
      </c>
    </row>
    <row r="188" s="2" customFormat="1">
      <c r="A188" s="39"/>
      <c r="B188" s="40"/>
      <c r="C188" s="41"/>
      <c r="D188" s="240" t="s">
        <v>162</v>
      </c>
      <c r="E188" s="41"/>
      <c r="F188" s="241" t="s">
        <v>580</v>
      </c>
      <c r="G188" s="41"/>
      <c r="H188" s="41"/>
      <c r="I188" s="242"/>
      <c r="J188" s="41"/>
      <c r="K188" s="41"/>
      <c r="L188" s="45"/>
      <c r="M188" s="243"/>
      <c r="N188" s="244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162</v>
      </c>
      <c r="AU188" s="18" t="s">
        <v>87</v>
      </c>
    </row>
    <row r="189" s="13" customFormat="1">
      <c r="A189" s="13"/>
      <c r="B189" s="245"/>
      <c r="C189" s="246"/>
      <c r="D189" s="240" t="s">
        <v>163</v>
      </c>
      <c r="E189" s="247" t="s">
        <v>1</v>
      </c>
      <c r="F189" s="248" t="s">
        <v>1863</v>
      </c>
      <c r="G189" s="246"/>
      <c r="H189" s="247" t="s">
        <v>1</v>
      </c>
      <c r="I189" s="249"/>
      <c r="J189" s="246"/>
      <c r="K189" s="246"/>
      <c r="L189" s="250"/>
      <c r="M189" s="251"/>
      <c r="N189" s="252"/>
      <c r="O189" s="252"/>
      <c r="P189" s="252"/>
      <c r="Q189" s="252"/>
      <c r="R189" s="252"/>
      <c r="S189" s="252"/>
      <c r="T189" s="25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4" t="s">
        <v>163</v>
      </c>
      <c r="AU189" s="254" t="s">
        <v>87</v>
      </c>
      <c r="AV189" s="13" t="s">
        <v>85</v>
      </c>
      <c r="AW189" s="13" t="s">
        <v>33</v>
      </c>
      <c r="AX189" s="13" t="s">
        <v>77</v>
      </c>
      <c r="AY189" s="254" t="s">
        <v>149</v>
      </c>
    </row>
    <row r="190" s="14" customFormat="1">
      <c r="A190" s="14"/>
      <c r="B190" s="255"/>
      <c r="C190" s="256"/>
      <c r="D190" s="240" t="s">
        <v>163</v>
      </c>
      <c r="E190" s="257" t="s">
        <v>1</v>
      </c>
      <c r="F190" s="258" t="s">
        <v>1864</v>
      </c>
      <c r="G190" s="256"/>
      <c r="H190" s="259">
        <v>57.710000000000001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5" t="s">
        <v>163</v>
      </c>
      <c r="AU190" s="265" t="s">
        <v>87</v>
      </c>
      <c r="AV190" s="14" t="s">
        <v>87</v>
      </c>
      <c r="AW190" s="14" t="s">
        <v>33</v>
      </c>
      <c r="AX190" s="14" t="s">
        <v>77</v>
      </c>
      <c r="AY190" s="265" t="s">
        <v>149</v>
      </c>
    </row>
    <row r="191" s="14" customFormat="1">
      <c r="A191" s="14"/>
      <c r="B191" s="255"/>
      <c r="C191" s="256"/>
      <c r="D191" s="240" t="s">
        <v>163</v>
      </c>
      <c r="E191" s="257" t="s">
        <v>1</v>
      </c>
      <c r="F191" s="258" t="s">
        <v>1865</v>
      </c>
      <c r="G191" s="256"/>
      <c r="H191" s="259">
        <v>120.288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5" t="s">
        <v>163</v>
      </c>
      <c r="AU191" s="265" t="s">
        <v>87</v>
      </c>
      <c r="AV191" s="14" t="s">
        <v>87</v>
      </c>
      <c r="AW191" s="14" t="s">
        <v>33</v>
      </c>
      <c r="AX191" s="14" t="s">
        <v>77</v>
      </c>
      <c r="AY191" s="265" t="s">
        <v>149</v>
      </c>
    </row>
    <row r="192" s="14" customFormat="1">
      <c r="A192" s="14"/>
      <c r="B192" s="255"/>
      <c r="C192" s="256"/>
      <c r="D192" s="240" t="s">
        <v>163</v>
      </c>
      <c r="E192" s="257" t="s">
        <v>1</v>
      </c>
      <c r="F192" s="258" t="s">
        <v>1866</v>
      </c>
      <c r="G192" s="256"/>
      <c r="H192" s="259">
        <v>16.605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5" t="s">
        <v>163</v>
      </c>
      <c r="AU192" s="265" t="s">
        <v>87</v>
      </c>
      <c r="AV192" s="14" t="s">
        <v>87</v>
      </c>
      <c r="AW192" s="14" t="s">
        <v>33</v>
      </c>
      <c r="AX192" s="14" t="s">
        <v>77</v>
      </c>
      <c r="AY192" s="265" t="s">
        <v>149</v>
      </c>
    </row>
    <row r="193" s="16" customFormat="1">
      <c r="A193" s="16"/>
      <c r="B193" s="290"/>
      <c r="C193" s="291"/>
      <c r="D193" s="240" t="s">
        <v>163</v>
      </c>
      <c r="E193" s="292" t="s">
        <v>1</v>
      </c>
      <c r="F193" s="293" t="s">
        <v>584</v>
      </c>
      <c r="G193" s="291"/>
      <c r="H193" s="294">
        <v>194.60300000000001</v>
      </c>
      <c r="I193" s="295"/>
      <c r="J193" s="291"/>
      <c r="K193" s="291"/>
      <c r="L193" s="296"/>
      <c r="M193" s="297"/>
      <c r="N193" s="298"/>
      <c r="O193" s="298"/>
      <c r="P193" s="298"/>
      <c r="Q193" s="298"/>
      <c r="R193" s="298"/>
      <c r="S193" s="298"/>
      <c r="T193" s="299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300" t="s">
        <v>163</v>
      </c>
      <c r="AU193" s="300" t="s">
        <v>87</v>
      </c>
      <c r="AV193" s="16" t="s">
        <v>171</v>
      </c>
      <c r="AW193" s="16" t="s">
        <v>33</v>
      </c>
      <c r="AX193" s="16" t="s">
        <v>77</v>
      </c>
      <c r="AY193" s="300" t="s">
        <v>149</v>
      </c>
    </row>
    <row r="194" s="13" customFormat="1">
      <c r="A194" s="13"/>
      <c r="B194" s="245"/>
      <c r="C194" s="246"/>
      <c r="D194" s="240" t="s">
        <v>163</v>
      </c>
      <c r="E194" s="247" t="s">
        <v>1</v>
      </c>
      <c r="F194" s="248" t="s">
        <v>1867</v>
      </c>
      <c r="G194" s="246"/>
      <c r="H194" s="247" t="s">
        <v>1</v>
      </c>
      <c r="I194" s="249"/>
      <c r="J194" s="246"/>
      <c r="K194" s="246"/>
      <c r="L194" s="250"/>
      <c r="M194" s="251"/>
      <c r="N194" s="252"/>
      <c r="O194" s="252"/>
      <c r="P194" s="252"/>
      <c r="Q194" s="252"/>
      <c r="R194" s="252"/>
      <c r="S194" s="252"/>
      <c r="T194" s="25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4" t="s">
        <v>163</v>
      </c>
      <c r="AU194" s="254" t="s">
        <v>87</v>
      </c>
      <c r="AV194" s="13" t="s">
        <v>85</v>
      </c>
      <c r="AW194" s="13" t="s">
        <v>33</v>
      </c>
      <c r="AX194" s="13" t="s">
        <v>77</v>
      </c>
      <c r="AY194" s="254" t="s">
        <v>149</v>
      </c>
    </row>
    <row r="195" s="14" customFormat="1">
      <c r="A195" s="14"/>
      <c r="B195" s="255"/>
      <c r="C195" s="256"/>
      <c r="D195" s="240" t="s">
        <v>163</v>
      </c>
      <c r="E195" s="257" t="s">
        <v>1</v>
      </c>
      <c r="F195" s="258" t="s">
        <v>1868</v>
      </c>
      <c r="G195" s="256"/>
      <c r="H195" s="259">
        <v>-6.1239999999999997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5" t="s">
        <v>163</v>
      </c>
      <c r="AU195" s="265" t="s">
        <v>87</v>
      </c>
      <c r="AV195" s="14" t="s">
        <v>87</v>
      </c>
      <c r="AW195" s="14" t="s">
        <v>33</v>
      </c>
      <c r="AX195" s="14" t="s">
        <v>77</v>
      </c>
      <c r="AY195" s="265" t="s">
        <v>149</v>
      </c>
    </row>
    <row r="196" s="14" customFormat="1">
      <c r="A196" s="14"/>
      <c r="B196" s="255"/>
      <c r="C196" s="256"/>
      <c r="D196" s="240" t="s">
        <v>163</v>
      </c>
      <c r="E196" s="257" t="s">
        <v>1</v>
      </c>
      <c r="F196" s="258" t="s">
        <v>1869</v>
      </c>
      <c r="G196" s="256"/>
      <c r="H196" s="259">
        <v>-16.244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5" t="s">
        <v>163</v>
      </c>
      <c r="AU196" s="265" t="s">
        <v>87</v>
      </c>
      <c r="AV196" s="14" t="s">
        <v>87</v>
      </c>
      <c r="AW196" s="14" t="s">
        <v>33</v>
      </c>
      <c r="AX196" s="14" t="s">
        <v>77</v>
      </c>
      <c r="AY196" s="265" t="s">
        <v>149</v>
      </c>
    </row>
    <row r="197" s="14" customFormat="1">
      <c r="A197" s="14"/>
      <c r="B197" s="255"/>
      <c r="C197" s="256"/>
      <c r="D197" s="240" t="s">
        <v>163</v>
      </c>
      <c r="E197" s="257" t="s">
        <v>1</v>
      </c>
      <c r="F197" s="258" t="s">
        <v>1870</v>
      </c>
      <c r="G197" s="256"/>
      <c r="H197" s="259">
        <v>-2.6070000000000002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163</v>
      </c>
      <c r="AU197" s="265" t="s">
        <v>87</v>
      </c>
      <c r="AV197" s="14" t="s">
        <v>87</v>
      </c>
      <c r="AW197" s="14" t="s">
        <v>33</v>
      </c>
      <c r="AX197" s="14" t="s">
        <v>77</v>
      </c>
      <c r="AY197" s="265" t="s">
        <v>149</v>
      </c>
    </row>
    <row r="198" s="15" customFormat="1">
      <c r="A198" s="15"/>
      <c r="B198" s="269"/>
      <c r="C198" s="270"/>
      <c r="D198" s="240" t="s">
        <v>163</v>
      </c>
      <c r="E198" s="271" t="s">
        <v>1</v>
      </c>
      <c r="F198" s="272" t="s">
        <v>319</v>
      </c>
      <c r="G198" s="270"/>
      <c r="H198" s="273">
        <v>169.62799999999999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9" t="s">
        <v>163</v>
      </c>
      <c r="AU198" s="279" t="s">
        <v>87</v>
      </c>
      <c r="AV198" s="15" t="s">
        <v>148</v>
      </c>
      <c r="AW198" s="15" t="s">
        <v>33</v>
      </c>
      <c r="AX198" s="15" t="s">
        <v>85</v>
      </c>
      <c r="AY198" s="279" t="s">
        <v>149</v>
      </c>
    </row>
    <row r="199" s="2" customFormat="1" ht="16.5" customHeight="1">
      <c r="A199" s="39"/>
      <c r="B199" s="40"/>
      <c r="C199" s="280" t="s">
        <v>236</v>
      </c>
      <c r="D199" s="280" t="s">
        <v>553</v>
      </c>
      <c r="E199" s="281" t="s">
        <v>589</v>
      </c>
      <c r="F199" s="282" t="s">
        <v>590</v>
      </c>
      <c r="G199" s="283" t="s">
        <v>534</v>
      </c>
      <c r="H199" s="284">
        <v>339.25599999999997</v>
      </c>
      <c r="I199" s="285"/>
      <c r="J199" s="286">
        <f>ROUND(I199*H199,2)</f>
        <v>0</v>
      </c>
      <c r="K199" s="282" t="s">
        <v>159</v>
      </c>
      <c r="L199" s="287"/>
      <c r="M199" s="288" t="s">
        <v>1</v>
      </c>
      <c r="N199" s="289" t="s">
        <v>42</v>
      </c>
      <c r="O199" s="92"/>
      <c r="P199" s="236">
        <f>O199*H199</f>
        <v>0</v>
      </c>
      <c r="Q199" s="236">
        <v>1</v>
      </c>
      <c r="R199" s="236">
        <f>Q199*H199</f>
        <v>339.25599999999997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197</v>
      </c>
      <c r="AT199" s="238" t="s">
        <v>553</v>
      </c>
      <c r="AU199" s="238" t="s">
        <v>87</v>
      </c>
      <c r="AY199" s="18" t="s">
        <v>149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85</v>
      </c>
      <c r="BK199" s="239">
        <f>ROUND(I199*H199,2)</f>
        <v>0</v>
      </c>
      <c r="BL199" s="18" t="s">
        <v>148</v>
      </c>
      <c r="BM199" s="238" t="s">
        <v>1658</v>
      </c>
    </row>
    <row r="200" s="2" customFormat="1">
      <c r="A200" s="39"/>
      <c r="B200" s="40"/>
      <c r="C200" s="41"/>
      <c r="D200" s="240" t="s">
        <v>162</v>
      </c>
      <c r="E200" s="41"/>
      <c r="F200" s="241" t="s">
        <v>590</v>
      </c>
      <c r="G200" s="41"/>
      <c r="H200" s="41"/>
      <c r="I200" s="242"/>
      <c r="J200" s="41"/>
      <c r="K200" s="41"/>
      <c r="L200" s="45"/>
      <c r="M200" s="243"/>
      <c r="N200" s="244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162</v>
      </c>
      <c r="AU200" s="18" t="s">
        <v>87</v>
      </c>
    </row>
    <row r="201" s="14" customFormat="1">
      <c r="A201" s="14"/>
      <c r="B201" s="255"/>
      <c r="C201" s="256"/>
      <c r="D201" s="240" t="s">
        <v>163</v>
      </c>
      <c r="E201" s="257" t="s">
        <v>1</v>
      </c>
      <c r="F201" s="258" t="s">
        <v>1871</v>
      </c>
      <c r="G201" s="256"/>
      <c r="H201" s="259">
        <v>339.25599999999997</v>
      </c>
      <c r="I201" s="260"/>
      <c r="J201" s="256"/>
      <c r="K201" s="256"/>
      <c r="L201" s="261"/>
      <c r="M201" s="262"/>
      <c r="N201" s="263"/>
      <c r="O201" s="263"/>
      <c r="P201" s="263"/>
      <c r="Q201" s="263"/>
      <c r="R201" s="263"/>
      <c r="S201" s="263"/>
      <c r="T201" s="26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5" t="s">
        <v>163</v>
      </c>
      <c r="AU201" s="265" t="s">
        <v>87</v>
      </c>
      <c r="AV201" s="14" t="s">
        <v>87</v>
      </c>
      <c r="AW201" s="14" t="s">
        <v>33</v>
      </c>
      <c r="AX201" s="14" t="s">
        <v>85</v>
      </c>
      <c r="AY201" s="265" t="s">
        <v>149</v>
      </c>
    </row>
    <row r="202" s="12" customFormat="1" ht="22.8" customHeight="1">
      <c r="A202" s="12"/>
      <c r="B202" s="211"/>
      <c r="C202" s="212"/>
      <c r="D202" s="213" t="s">
        <v>76</v>
      </c>
      <c r="E202" s="225" t="s">
        <v>171</v>
      </c>
      <c r="F202" s="225" t="s">
        <v>712</v>
      </c>
      <c r="G202" s="212"/>
      <c r="H202" s="212"/>
      <c r="I202" s="215"/>
      <c r="J202" s="226">
        <f>BK202</f>
        <v>0</v>
      </c>
      <c r="K202" s="212"/>
      <c r="L202" s="217"/>
      <c r="M202" s="218"/>
      <c r="N202" s="219"/>
      <c r="O202" s="219"/>
      <c r="P202" s="220">
        <f>SUM(P203:P205)</f>
        <v>0</v>
      </c>
      <c r="Q202" s="219"/>
      <c r="R202" s="220">
        <f>SUM(R203:R205)</f>
        <v>0</v>
      </c>
      <c r="S202" s="219"/>
      <c r="T202" s="221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2" t="s">
        <v>85</v>
      </c>
      <c r="AT202" s="223" t="s">
        <v>76</v>
      </c>
      <c r="AU202" s="223" t="s">
        <v>85</v>
      </c>
      <c r="AY202" s="222" t="s">
        <v>149</v>
      </c>
      <c r="BK202" s="224">
        <f>SUM(BK203:BK205)</f>
        <v>0</v>
      </c>
    </row>
    <row r="203" s="2" customFormat="1" ht="16.5" customHeight="1">
      <c r="A203" s="39"/>
      <c r="B203" s="40"/>
      <c r="C203" s="227" t="s">
        <v>8</v>
      </c>
      <c r="D203" s="227" t="s">
        <v>155</v>
      </c>
      <c r="E203" s="228" t="s">
        <v>1660</v>
      </c>
      <c r="F203" s="229" t="s">
        <v>1661</v>
      </c>
      <c r="G203" s="230" t="s">
        <v>411</v>
      </c>
      <c r="H203" s="231">
        <v>305</v>
      </c>
      <c r="I203" s="232"/>
      <c r="J203" s="233">
        <f>ROUND(I203*H203,2)</f>
        <v>0</v>
      </c>
      <c r="K203" s="229" t="s">
        <v>159</v>
      </c>
      <c r="L203" s="45"/>
      <c r="M203" s="234" t="s">
        <v>1</v>
      </c>
      <c r="N203" s="235" t="s">
        <v>42</v>
      </c>
      <c r="O203" s="92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148</v>
      </c>
      <c r="AT203" s="238" t="s">
        <v>155</v>
      </c>
      <c r="AU203" s="238" t="s">
        <v>87</v>
      </c>
      <c r="AY203" s="18" t="s">
        <v>149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85</v>
      </c>
      <c r="BK203" s="239">
        <f>ROUND(I203*H203,2)</f>
        <v>0</v>
      </c>
      <c r="BL203" s="18" t="s">
        <v>148</v>
      </c>
      <c r="BM203" s="238" t="s">
        <v>1662</v>
      </c>
    </row>
    <row r="204" s="2" customFormat="1">
      <c r="A204" s="39"/>
      <c r="B204" s="40"/>
      <c r="C204" s="41"/>
      <c r="D204" s="240" t="s">
        <v>162</v>
      </c>
      <c r="E204" s="41"/>
      <c r="F204" s="241" t="s">
        <v>1663</v>
      </c>
      <c r="G204" s="41"/>
      <c r="H204" s="41"/>
      <c r="I204" s="242"/>
      <c r="J204" s="41"/>
      <c r="K204" s="41"/>
      <c r="L204" s="45"/>
      <c r="M204" s="243"/>
      <c r="N204" s="244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162</v>
      </c>
      <c r="AU204" s="18" t="s">
        <v>87</v>
      </c>
    </row>
    <row r="205" s="14" customFormat="1">
      <c r="A205" s="14"/>
      <c r="B205" s="255"/>
      <c r="C205" s="256"/>
      <c r="D205" s="240" t="s">
        <v>163</v>
      </c>
      <c r="E205" s="257" t="s">
        <v>1</v>
      </c>
      <c r="F205" s="258" t="s">
        <v>1872</v>
      </c>
      <c r="G205" s="256"/>
      <c r="H205" s="259">
        <v>305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5" t="s">
        <v>163</v>
      </c>
      <c r="AU205" s="265" t="s">
        <v>87</v>
      </c>
      <c r="AV205" s="14" t="s">
        <v>87</v>
      </c>
      <c r="AW205" s="14" t="s">
        <v>33</v>
      </c>
      <c r="AX205" s="14" t="s">
        <v>85</v>
      </c>
      <c r="AY205" s="265" t="s">
        <v>149</v>
      </c>
    </row>
    <row r="206" s="12" customFormat="1" ht="22.8" customHeight="1">
      <c r="A206" s="12"/>
      <c r="B206" s="211"/>
      <c r="C206" s="212"/>
      <c r="D206" s="213" t="s">
        <v>76</v>
      </c>
      <c r="E206" s="225" t="s">
        <v>148</v>
      </c>
      <c r="F206" s="225" t="s">
        <v>719</v>
      </c>
      <c r="G206" s="212"/>
      <c r="H206" s="212"/>
      <c r="I206" s="215"/>
      <c r="J206" s="226">
        <f>BK206</f>
        <v>0</v>
      </c>
      <c r="K206" s="212"/>
      <c r="L206" s="217"/>
      <c r="M206" s="218"/>
      <c r="N206" s="219"/>
      <c r="O206" s="219"/>
      <c r="P206" s="220">
        <f>SUM(P207:P244)</f>
        <v>0</v>
      </c>
      <c r="Q206" s="219"/>
      <c r="R206" s="220">
        <f>SUM(R207:R244)</f>
        <v>5.3153740000000003</v>
      </c>
      <c r="S206" s="219"/>
      <c r="T206" s="221">
        <f>SUM(T207:T244)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2" t="s">
        <v>85</v>
      </c>
      <c r="AT206" s="223" t="s">
        <v>76</v>
      </c>
      <c r="AU206" s="223" t="s">
        <v>85</v>
      </c>
      <c r="AY206" s="222" t="s">
        <v>149</v>
      </c>
      <c r="BK206" s="224">
        <f>SUM(BK207:BK244)</f>
        <v>0</v>
      </c>
    </row>
    <row r="207" s="2" customFormat="1" ht="16.5" customHeight="1">
      <c r="A207" s="39"/>
      <c r="B207" s="40"/>
      <c r="C207" s="227" t="s">
        <v>248</v>
      </c>
      <c r="D207" s="227" t="s">
        <v>155</v>
      </c>
      <c r="E207" s="228" t="s">
        <v>721</v>
      </c>
      <c r="F207" s="229" t="s">
        <v>722</v>
      </c>
      <c r="G207" s="230" t="s">
        <v>278</v>
      </c>
      <c r="H207" s="231">
        <v>4.7000000000000002</v>
      </c>
      <c r="I207" s="232"/>
      <c r="J207" s="233">
        <f>ROUND(I207*H207,2)</f>
        <v>0</v>
      </c>
      <c r="K207" s="229" t="s">
        <v>159</v>
      </c>
      <c r="L207" s="45"/>
      <c r="M207" s="234" t="s">
        <v>1</v>
      </c>
      <c r="N207" s="235" t="s">
        <v>42</v>
      </c>
      <c r="O207" s="92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8" t="s">
        <v>148</v>
      </c>
      <c r="AT207" s="238" t="s">
        <v>155</v>
      </c>
      <c r="AU207" s="238" t="s">
        <v>87</v>
      </c>
      <c r="AY207" s="18" t="s">
        <v>149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8" t="s">
        <v>85</v>
      </c>
      <c r="BK207" s="239">
        <f>ROUND(I207*H207,2)</f>
        <v>0</v>
      </c>
      <c r="BL207" s="18" t="s">
        <v>148</v>
      </c>
      <c r="BM207" s="238" t="s">
        <v>1873</v>
      </c>
    </row>
    <row r="208" s="2" customFormat="1">
      <c r="A208" s="39"/>
      <c r="B208" s="40"/>
      <c r="C208" s="41"/>
      <c r="D208" s="240" t="s">
        <v>162</v>
      </c>
      <c r="E208" s="41"/>
      <c r="F208" s="241" t="s">
        <v>724</v>
      </c>
      <c r="G208" s="41"/>
      <c r="H208" s="41"/>
      <c r="I208" s="242"/>
      <c r="J208" s="41"/>
      <c r="K208" s="41"/>
      <c r="L208" s="45"/>
      <c r="M208" s="243"/>
      <c r="N208" s="244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162</v>
      </c>
      <c r="AU208" s="18" t="s">
        <v>87</v>
      </c>
    </row>
    <row r="209" s="14" customFormat="1">
      <c r="A209" s="14"/>
      <c r="B209" s="255"/>
      <c r="C209" s="256"/>
      <c r="D209" s="240" t="s">
        <v>163</v>
      </c>
      <c r="E209" s="257" t="s">
        <v>1</v>
      </c>
      <c r="F209" s="258" t="s">
        <v>1874</v>
      </c>
      <c r="G209" s="256"/>
      <c r="H209" s="259">
        <v>4.7000000000000002</v>
      </c>
      <c r="I209" s="260"/>
      <c r="J209" s="256"/>
      <c r="K209" s="256"/>
      <c r="L209" s="261"/>
      <c r="M209" s="262"/>
      <c r="N209" s="263"/>
      <c r="O209" s="263"/>
      <c r="P209" s="263"/>
      <c r="Q209" s="263"/>
      <c r="R209" s="263"/>
      <c r="S209" s="263"/>
      <c r="T209" s="26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5" t="s">
        <v>163</v>
      </c>
      <c r="AU209" s="265" t="s">
        <v>87</v>
      </c>
      <c r="AV209" s="14" t="s">
        <v>87</v>
      </c>
      <c r="AW209" s="14" t="s">
        <v>33</v>
      </c>
      <c r="AX209" s="14" t="s">
        <v>85</v>
      </c>
      <c r="AY209" s="265" t="s">
        <v>149</v>
      </c>
    </row>
    <row r="210" s="13" customFormat="1">
      <c r="A210" s="13"/>
      <c r="B210" s="245"/>
      <c r="C210" s="246"/>
      <c r="D210" s="240" t="s">
        <v>163</v>
      </c>
      <c r="E210" s="247" t="s">
        <v>1</v>
      </c>
      <c r="F210" s="248" t="s">
        <v>1875</v>
      </c>
      <c r="G210" s="246"/>
      <c r="H210" s="247" t="s">
        <v>1</v>
      </c>
      <c r="I210" s="249"/>
      <c r="J210" s="246"/>
      <c r="K210" s="246"/>
      <c r="L210" s="250"/>
      <c r="M210" s="251"/>
      <c r="N210" s="252"/>
      <c r="O210" s="252"/>
      <c r="P210" s="252"/>
      <c r="Q210" s="252"/>
      <c r="R210" s="252"/>
      <c r="S210" s="252"/>
      <c r="T210" s="25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4" t="s">
        <v>163</v>
      </c>
      <c r="AU210" s="254" t="s">
        <v>87</v>
      </c>
      <c r="AV210" s="13" t="s">
        <v>85</v>
      </c>
      <c r="AW210" s="13" t="s">
        <v>33</v>
      </c>
      <c r="AX210" s="13" t="s">
        <v>77</v>
      </c>
      <c r="AY210" s="254" t="s">
        <v>149</v>
      </c>
    </row>
    <row r="211" s="2" customFormat="1" ht="16.5" customHeight="1">
      <c r="A211" s="39"/>
      <c r="B211" s="40"/>
      <c r="C211" s="227" t="s">
        <v>255</v>
      </c>
      <c r="D211" s="227" t="s">
        <v>155</v>
      </c>
      <c r="E211" s="228" t="s">
        <v>1357</v>
      </c>
      <c r="F211" s="229" t="s">
        <v>1358</v>
      </c>
      <c r="G211" s="230" t="s">
        <v>425</v>
      </c>
      <c r="H211" s="231">
        <v>47.280000000000001</v>
      </c>
      <c r="I211" s="232"/>
      <c r="J211" s="233">
        <f>ROUND(I211*H211,2)</f>
        <v>0</v>
      </c>
      <c r="K211" s="229" t="s">
        <v>159</v>
      </c>
      <c r="L211" s="45"/>
      <c r="M211" s="234" t="s">
        <v>1</v>
      </c>
      <c r="N211" s="235" t="s">
        <v>42</v>
      </c>
      <c r="O211" s="92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148</v>
      </c>
      <c r="AT211" s="238" t="s">
        <v>155</v>
      </c>
      <c r="AU211" s="238" t="s">
        <v>87</v>
      </c>
      <c r="AY211" s="18" t="s">
        <v>149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148</v>
      </c>
      <c r="BM211" s="238" t="s">
        <v>1665</v>
      </c>
    </row>
    <row r="212" s="2" customFormat="1">
      <c r="A212" s="39"/>
      <c r="B212" s="40"/>
      <c r="C212" s="41"/>
      <c r="D212" s="240" t="s">
        <v>162</v>
      </c>
      <c r="E212" s="41"/>
      <c r="F212" s="241" t="s">
        <v>1360</v>
      </c>
      <c r="G212" s="41"/>
      <c r="H212" s="41"/>
      <c r="I212" s="242"/>
      <c r="J212" s="41"/>
      <c r="K212" s="41"/>
      <c r="L212" s="45"/>
      <c r="M212" s="243"/>
      <c r="N212" s="244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162</v>
      </c>
      <c r="AU212" s="18" t="s">
        <v>87</v>
      </c>
    </row>
    <row r="213" s="13" customFormat="1">
      <c r="A213" s="13"/>
      <c r="B213" s="245"/>
      <c r="C213" s="246"/>
      <c r="D213" s="240" t="s">
        <v>163</v>
      </c>
      <c r="E213" s="247" t="s">
        <v>1</v>
      </c>
      <c r="F213" s="248" t="s">
        <v>1361</v>
      </c>
      <c r="G213" s="246"/>
      <c r="H213" s="247" t="s">
        <v>1</v>
      </c>
      <c r="I213" s="249"/>
      <c r="J213" s="246"/>
      <c r="K213" s="246"/>
      <c r="L213" s="250"/>
      <c r="M213" s="251"/>
      <c r="N213" s="252"/>
      <c r="O213" s="252"/>
      <c r="P213" s="252"/>
      <c r="Q213" s="252"/>
      <c r="R213" s="252"/>
      <c r="S213" s="252"/>
      <c r="T213" s="25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4" t="s">
        <v>163</v>
      </c>
      <c r="AU213" s="254" t="s">
        <v>87</v>
      </c>
      <c r="AV213" s="13" t="s">
        <v>85</v>
      </c>
      <c r="AW213" s="13" t="s">
        <v>33</v>
      </c>
      <c r="AX213" s="13" t="s">
        <v>77</v>
      </c>
      <c r="AY213" s="254" t="s">
        <v>149</v>
      </c>
    </row>
    <row r="214" s="13" customFormat="1">
      <c r="A214" s="13"/>
      <c r="B214" s="245"/>
      <c r="C214" s="246"/>
      <c r="D214" s="240" t="s">
        <v>163</v>
      </c>
      <c r="E214" s="247" t="s">
        <v>1</v>
      </c>
      <c r="F214" s="248" t="s">
        <v>1362</v>
      </c>
      <c r="G214" s="246"/>
      <c r="H214" s="247" t="s">
        <v>1</v>
      </c>
      <c r="I214" s="249"/>
      <c r="J214" s="246"/>
      <c r="K214" s="246"/>
      <c r="L214" s="250"/>
      <c r="M214" s="251"/>
      <c r="N214" s="252"/>
      <c r="O214" s="252"/>
      <c r="P214" s="252"/>
      <c r="Q214" s="252"/>
      <c r="R214" s="252"/>
      <c r="S214" s="252"/>
      <c r="T214" s="25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4" t="s">
        <v>163</v>
      </c>
      <c r="AU214" s="254" t="s">
        <v>87</v>
      </c>
      <c r="AV214" s="13" t="s">
        <v>85</v>
      </c>
      <c r="AW214" s="13" t="s">
        <v>33</v>
      </c>
      <c r="AX214" s="13" t="s">
        <v>77</v>
      </c>
      <c r="AY214" s="254" t="s">
        <v>149</v>
      </c>
    </row>
    <row r="215" s="14" customFormat="1">
      <c r="A215" s="14"/>
      <c r="B215" s="255"/>
      <c r="C215" s="256"/>
      <c r="D215" s="240" t="s">
        <v>163</v>
      </c>
      <c r="E215" s="257" t="s">
        <v>1</v>
      </c>
      <c r="F215" s="258" t="s">
        <v>1876</v>
      </c>
      <c r="G215" s="256"/>
      <c r="H215" s="259">
        <v>15.525</v>
      </c>
      <c r="I215" s="260"/>
      <c r="J215" s="256"/>
      <c r="K215" s="256"/>
      <c r="L215" s="261"/>
      <c r="M215" s="262"/>
      <c r="N215" s="263"/>
      <c r="O215" s="263"/>
      <c r="P215" s="263"/>
      <c r="Q215" s="263"/>
      <c r="R215" s="263"/>
      <c r="S215" s="263"/>
      <c r="T215" s="26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5" t="s">
        <v>163</v>
      </c>
      <c r="AU215" s="265" t="s">
        <v>87</v>
      </c>
      <c r="AV215" s="14" t="s">
        <v>87</v>
      </c>
      <c r="AW215" s="14" t="s">
        <v>33</v>
      </c>
      <c r="AX215" s="14" t="s">
        <v>77</v>
      </c>
      <c r="AY215" s="265" t="s">
        <v>149</v>
      </c>
    </row>
    <row r="216" s="14" customFormat="1">
      <c r="A216" s="14"/>
      <c r="B216" s="255"/>
      <c r="C216" s="256"/>
      <c r="D216" s="240" t="s">
        <v>163</v>
      </c>
      <c r="E216" s="257" t="s">
        <v>1</v>
      </c>
      <c r="F216" s="258" t="s">
        <v>1877</v>
      </c>
      <c r="G216" s="256"/>
      <c r="H216" s="259">
        <v>28.98</v>
      </c>
      <c r="I216" s="260"/>
      <c r="J216" s="256"/>
      <c r="K216" s="256"/>
      <c r="L216" s="261"/>
      <c r="M216" s="262"/>
      <c r="N216" s="263"/>
      <c r="O216" s="263"/>
      <c r="P216" s="263"/>
      <c r="Q216" s="263"/>
      <c r="R216" s="263"/>
      <c r="S216" s="263"/>
      <c r="T216" s="26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5" t="s">
        <v>163</v>
      </c>
      <c r="AU216" s="265" t="s">
        <v>87</v>
      </c>
      <c r="AV216" s="14" t="s">
        <v>87</v>
      </c>
      <c r="AW216" s="14" t="s">
        <v>33</v>
      </c>
      <c r="AX216" s="14" t="s">
        <v>77</v>
      </c>
      <c r="AY216" s="265" t="s">
        <v>149</v>
      </c>
    </row>
    <row r="217" s="14" customFormat="1">
      <c r="A217" s="14"/>
      <c r="B217" s="255"/>
      <c r="C217" s="256"/>
      <c r="D217" s="240" t="s">
        <v>163</v>
      </c>
      <c r="E217" s="257" t="s">
        <v>1</v>
      </c>
      <c r="F217" s="258" t="s">
        <v>1878</v>
      </c>
      <c r="G217" s="256"/>
      <c r="H217" s="259">
        <v>2.7749999999999999</v>
      </c>
      <c r="I217" s="260"/>
      <c r="J217" s="256"/>
      <c r="K217" s="256"/>
      <c r="L217" s="261"/>
      <c r="M217" s="262"/>
      <c r="N217" s="263"/>
      <c r="O217" s="263"/>
      <c r="P217" s="263"/>
      <c r="Q217" s="263"/>
      <c r="R217" s="263"/>
      <c r="S217" s="263"/>
      <c r="T217" s="26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5" t="s">
        <v>163</v>
      </c>
      <c r="AU217" s="265" t="s">
        <v>87</v>
      </c>
      <c r="AV217" s="14" t="s">
        <v>87</v>
      </c>
      <c r="AW217" s="14" t="s">
        <v>33</v>
      </c>
      <c r="AX217" s="14" t="s">
        <v>77</v>
      </c>
      <c r="AY217" s="265" t="s">
        <v>149</v>
      </c>
    </row>
    <row r="218" s="15" customFormat="1">
      <c r="A218" s="15"/>
      <c r="B218" s="269"/>
      <c r="C218" s="270"/>
      <c r="D218" s="240" t="s">
        <v>163</v>
      </c>
      <c r="E218" s="271" t="s">
        <v>1</v>
      </c>
      <c r="F218" s="272" t="s">
        <v>319</v>
      </c>
      <c r="G218" s="270"/>
      <c r="H218" s="273">
        <v>47.280000000000001</v>
      </c>
      <c r="I218" s="274"/>
      <c r="J218" s="270"/>
      <c r="K218" s="270"/>
      <c r="L218" s="275"/>
      <c r="M218" s="276"/>
      <c r="N218" s="277"/>
      <c r="O218" s="277"/>
      <c r="P218" s="277"/>
      <c r="Q218" s="277"/>
      <c r="R218" s="277"/>
      <c r="S218" s="277"/>
      <c r="T218" s="278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9" t="s">
        <v>163</v>
      </c>
      <c r="AU218" s="279" t="s">
        <v>87</v>
      </c>
      <c r="AV218" s="15" t="s">
        <v>148</v>
      </c>
      <c r="AW218" s="15" t="s">
        <v>33</v>
      </c>
      <c r="AX218" s="15" t="s">
        <v>85</v>
      </c>
      <c r="AY218" s="279" t="s">
        <v>149</v>
      </c>
    </row>
    <row r="219" s="2" customFormat="1" ht="16.5" customHeight="1">
      <c r="A219" s="39"/>
      <c r="B219" s="40"/>
      <c r="C219" s="227" t="s">
        <v>374</v>
      </c>
      <c r="D219" s="227" t="s">
        <v>155</v>
      </c>
      <c r="E219" s="228" t="s">
        <v>727</v>
      </c>
      <c r="F219" s="229" t="s">
        <v>728</v>
      </c>
      <c r="G219" s="230" t="s">
        <v>425</v>
      </c>
      <c r="H219" s="231">
        <v>30.959</v>
      </c>
      <c r="I219" s="232"/>
      <c r="J219" s="233">
        <f>ROUND(I219*H219,2)</f>
        <v>0</v>
      </c>
      <c r="K219" s="229" t="s">
        <v>159</v>
      </c>
      <c r="L219" s="45"/>
      <c r="M219" s="234" t="s">
        <v>1</v>
      </c>
      <c r="N219" s="235" t="s">
        <v>42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148</v>
      </c>
      <c r="AT219" s="238" t="s">
        <v>155</v>
      </c>
      <c r="AU219" s="238" t="s">
        <v>87</v>
      </c>
      <c r="AY219" s="18" t="s">
        <v>149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85</v>
      </c>
      <c r="BK219" s="239">
        <f>ROUND(I219*H219,2)</f>
        <v>0</v>
      </c>
      <c r="BL219" s="18" t="s">
        <v>148</v>
      </c>
      <c r="BM219" s="238" t="s">
        <v>1879</v>
      </c>
    </row>
    <row r="220" s="2" customFormat="1">
      <c r="A220" s="39"/>
      <c r="B220" s="40"/>
      <c r="C220" s="41"/>
      <c r="D220" s="240" t="s">
        <v>162</v>
      </c>
      <c r="E220" s="41"/>
      <c r="F220" s="241" t="s">
        <v>730</v>
      </c>
      <c r="G220" s="41"/>
      <c r="H220" s="41"/>
      <c r="I220" s="242"/>
      <c r="J220" s="41"/>
      <c r="K220" s="41"/>
      <c r="L220" s="45"/>
      <c r="M220" s="243"/>
      <c r="N220" s="244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162</v>
      </c>
      <c r="AU220" s="18" t="s">
        <v>87</v>
      </c>
    </row>
    <row r="221" s="13" customFormat="1">
      <c r="A221" s="13"/>
      <c r="B221" s="245"/>
      <c r="C221" s="246"/>
      <c r="D221" s="240" t="s">
        <v>163</v>
      </c>
      <c r="E221" s="247" t="s">
        <v>1</v>
      </c>
      <c r="F221" s="248" t="s">
        <v>1880</v>
      </c>
      <c r="G221" s="246"/>
      <c r="H221" s="247" t="s">
        <v>1</v>
      </c>
      <c r="I221" s="249"/>
      <c r="J221" s="246"/>
      <c r="K221" s="246"/>
      <c r="L221" s="250"/>
      <c r="M221" s="251"/>
      <c r="N221" s="252"/>
      <c r="O221" s="252"/>
      <c r="P221" s="252"/>
      <c r="Q221" s="252"/>
      <c r="R221" s="252"/>
      <c r="S221" s="252"/>
      <c r="T221" s="25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4" t="s">
        <v>163</v>
      </c>
      <c r="AU221" s="254" t="s">
        <v>87</v>
      </c>
      <c r="AV221" s="13" t="s">
        <v>85</v>
      </c>
      <c r="AW221" s="13" t="s">
        <v>33</v>
      </c>
      <c r="AX221" s="13" t="s">
        <v>77</v>
      </c>
      <c r="AY221" s="254" t="s">
        <v>149</v>
      </c>
    </row>
    <row r="222" s="14" customFormat="1">
      <c r="A222" s="14"/>
      <c r="B222" s="255"/>
      <c r="C222" s="256"/>
      <c r="D222" s="240" t="s">
        <v>163</v>
      </c>
      <c r="E222" s="257" t="s">
        <v>1</v>
      </c>
      <c r="F222" s="258" t="s">
        <v>1881</v>
      </c>
      <c r="G222" s="256"/>
      <c r="H222" s="259">
        <v>9.9499999999999993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5" t="s">
        <v>163</v>
      </c>
      <c r="AU222" s="265" t="s">
        <v>87</v>
      </c>
      <c r="AV222" s="14" t="s">
        <v>87</v>
      </c>
      <c r="AW222" s="14" t="s">
        <v>33</v>
      </c>
      <c r="AX222" s="14" t="s">
        <v>77</v>
      </c>
      <c r="AY222" s="265" t="s">
        <v>149</v>
      </c>
    </row>
    <row r="223" s="14" customFormat="1">
      <c r="A223" s="14"/>
      <c r="B223" s="255"/>
      <c r="C223" s="256"/>
      <c r="D223" s="240" t="s">
        <v>163</v>
      </c>
      <c r="E223" s="257" t="s">
        <v>1</v>
      </c>
      <c r="F223" s="258" t="s">
        <v>1882</v>
      </c>
      <c r="G223" s="256"/>
      <c r="H223" s="259">
        <v>18.795000000000002</v>
      </c>
      <c r="I223" s="260"/>
      <c r="J223" s="256"/>
      <c r="K223" s="256"/>
      <c r="L223" s="261"/>
      <c r="M223" s="262"/>
      <c r="N223" s="263"/>
      <c r="O223" s="263"/>
      <c r="P223" s="263"/>
      <c r="Q223" s="263"/>
      <c r="R223" s="263"/>
      <c r="S223" s="263"/>
      <c r="T223" s="26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5" t="s">
        <v>163</v>
      </c>
      <c r="AU223" s="265" t="s">
        <v>87</v>
      </c>
      <c r="AV223" s="14" t="s">
        <v>87</v>
      </c>
      <c r="AW223" s="14" t="s">
        <v>33</v>
      </c>
      <c r="AX223" s="14" t="s">
        <v>77</v>
      </c>
      <c r="AY223" s="265" t="s">
        <v>149</v>
      </c>
    </row>
    <row r="224" s="14" customFormat="1">
      <c r="A224" s="14"/>
      <c r="B224" s="255"/>
      <c r="C224" s="256"/>
      <c r="D224" s="240" t="s">
        <v>163</v>
      </c>
      <c r="E224" s="257" t="s">
        <v>1</v>
      </c>
      <c r="F224" s="258" t="s">
        <v>1883</v>
      </c>
      <c r="G224" s="256"/>
      <c r="H224" s="259">
        <v>2.214</v>
      </c>
      <c r="I224" s="260"/>
      <c r="J224" s="256"/>
      <c r="K224" s="256"/>
      <c r="L224" s="261"/>
      <c r="M224" s="262"/>
      <c r="N224" s="263"/>
      <c r="O224" s="263"/>
      <c r="P224" s="263"/>
      <c r="Q224" s="263"/>
      <c r="R224" s="263"/>
      <c r="S224" s="263"/>
      <c r="T224" s="26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5" t="s">
        <v>163</v>
      </c>
      <c r="AU224" s="265" t="s">
        <v>87</v>
      </c>
      <c r="AV224" s="14" t="s">
        <v>87</v>
      </c>
      <c r="AW224" s="14" t="s">
        <v>33</v>
      </c>
      <c r="AX224" s="14" t="s">
        <v>77</v>
      </c>
      <c r="AY224" s="265" t="s">
        <v>149</v>
      </c>
    </row>
    <row r="225" s="15" customFormat="1">
      <c r="A225" s="15"/>
      <c r="B225" s="269"/>
      <c r="C225" s="270"/>
      <c r="D225" s="240" t="s">
        <v>163</v>
      </c>
      <c r="E225" s="271" t="s">
        <v>1</v>
      </c>
      <c r="F225" s="272" t="s">
        <v>319</v>
      </c>
      <c r="G225" s="270"/>
      <c r="H225" s="273">
        <v>30.959</v>
      </c>
      <c r="I225" s="274"/>
      <c r="J225" s="270"/>
      <c r="K225" s="270"/>
      <c r="L225" s="275"/>
      <c r="M225" s="276"/>
      <c r="N225" s="277"/>
      <c r="O225" s="277"/>
      <c r="P225" s="277"/>
      <c r="Q225" s="277"/>
      <c r="R225" s="277"/>
      <c r="S225" s="277"/>
      <c r="T225" s="278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9" t="s">
        <v>163</v>
      </c>
      <c r="AU225" s="279" t="s">
        <v>87</v>
      </c>
      <c r="AV225" s="15" t="s">
        <v>148</v>
      </c>
      <c r="AW225" s="15" t="s">
        <v>33</v>
      </c>
      <c r="AX225" s="15" t="s">
        <v>85</v>
      </c>
      <c r="AY225" s="279" t="s">
        <v>149</v>
      </c>
    </row>
    <row r="226" s="2" customFormat="1" ht="16.5" customHeight="1">
      <c r="A226" s="39"/>
      <c r="B226" s="40"/>
      <c r="C226" s="227" t="s">
        <v>382</v>
      </c>
      <c r="D226" s="227" t="s">
        <v>155</v>
      </c>
      <c r="E226" s="228" t="s">
        <v>1672</v>
      </c>
      <c r="F226" s="229" t="s">
        <v>1673</v>
      </c>
      <c r="G226" s="230" t="s">
        <v>284</v>
      </c>
      <c r="H226" s="231">
        <v>13</v>
      </c>
      <c r="I226" s="232"/>
      <c r="J226" s="233">
        <f>ROUND(I226*H226,2)</f>
        <v>0</v>
      </c>
      <c r="K226" s="229" t="s">
        <v>159</v>
      </c>
      <c r="L226" s="45"/>
      <c r="M226" s="234" t="s">
        <v>1</v>
      </c>
      <c r="N226" s="235" t="s">
        <v>42</v>
      </c>
      <c r="O226" s="92"/>
      <c r="P226" s="236">
        <f>O226*H226</f>
        <v>0</v>
      </c>
      <c r="Q226" s="236">
        <v>0.087419999999999998</v>
      </c>
      <c r="R226" s="236">
        <f>Q226*H226</f>
        <v>1.13646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148</v>
      </c>
      <c r="AT226" s="238" t="s">
        <v>155</v>
      </c>
      <c r="AU226" s="238" t="s">
        <v>87</v>
      </c>
      <c r="AY226" s="18" t="s">
        <v>149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85</v>
      </c>
      <c r="BK226" s="239">
        <f>ROUND(I226*H226,2)</f>
        <v>0</v>
      </c>
      <c r="BL226" s="18" t="s">
        <v>148</v>
      </c>
      <c r="BM226" s="238" t="s">
        <v>1884</v>
      </c>
    </row>
    <row r="227" s="2" customFormat="1">
      <c r="A227" s="39"/>
      <c r="B227" s="40"/>
      <c r="C227" s="41"/>
      <c r="D227" s="240" t="s">
        <v>162</v>
      </c>
      <c r="E227" s="41"/>
      <c r="F227" s="241" t="s">
        <v>1675</v>
      </c>
      <c r="G227" s="41"/>
      <c r="H227" s="41"/>
      <c r="I227" s="242"/>
      <c r="J227" s="41"/>
      <c r="K227" s="41"/>
      <c r="L227" s="45"/>
      <c r="M227" s="243"/>
      <c r="N227" s="244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162</v>
      </c>
      <c r="AU227" s="18" t="s">
        <v>87</v>
      </c>
    </row>
    <row r="228" s="14" customFormat="1">
      <c r="A228" s="14"/>
      <c r="B228" s="255"/>
      <c r="C228" s="256"/>
      <c r="D228" s="240" t="s">
        <v>163</v>
      </c>
      <c r="E228" s="257" t="s">
        <v>1</v>
      </c>
      <c r="F228" s="258" t="s">
        <v>1885</v>
      </c>
      <c r="G228" s="256"/>
      <c r="H228" s="259">
        <v>13</v>
      </c>
      <c r="I228" s="260"/>
      <c r="J228" s="256"/>
      <c r="K228" s="256"/>
      <c r="L228" s="261"/>
      <c r="M228" s="262"/>
      <c r="N228" s="263"/>
      <c r="O228" s="263"/>
      <c r="P228" s="263"/>
      <c r="Q228" s="263"/>
      <c r="R228" s="263"/>
      <c r="S228" s="263"/>
      <c r="T228" s="26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5" t="s">
        <v>163</v>
      </c>
      <c r="AU228" s="265" t="s">
        <v>87</v>
      </c>
      <c r="AV228" s="14" t="s">
        <v>87</v>
      </c>
      <c r="AW228" s="14" t="s">
        <v>33</v>
      </c>
      <c r="AX228" s="14" t="s">
        <v>85</v>
      </c>
      <c r="AY228" s="265" t="s">
        <v>149</v>
      </c>
    </row>
    <row r="229" s="2" customFormat="1" ht="16.5" customHeight="1">
      <c r="A229" s="39"/>
      <c r="B229" s="40"/>
      <c r="C229" s="280" t="s">
        <v>389</v>
      </c>
      <c r="D229" s="280" t="s">
        <v>553</v>
      </c>
      <c r="E229" s="281" t="s">
        <v>1677</v>
      </c>
      <c r="F229" s="282" t="s">
        <v>1678</v>
      </c>
      <c r="G229" s="283" t="s">
        <v>284</v>
      </c>
      <c r="H229" s="284">
        <v>1</v>
      </c>
      <c r="I229" s="285"/>
      <c r="J229" s="286">
        <f>ROUND(I229*H229,2)</f>
        <v>0</v>
      </c>
      <c r="K229" s="282" t="s">
        <v>159</v>
      </c>
      <c r="L229" s="287"/>
      <c r="M229" s="288" t="s">
        <v>1</v>
      </c>
      <c r="N229" s="289" t="s">
        <v>42</v>
      </c>
      <c r="O229" s="92"/>
      <c r="P229" s="236">
        <f>O229*H229</f>
        <v>0</v>
      </c>
      <c r="Q229" s="236">
        <v>0.021000000000000001</v>
      </c>
      <c r="R229" s="236">
        <f>Q229*H229</f>
        <v>0.021000000000000001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197</v>
      </c>
      <c r="AT229" s="238" t="s">
        <v>553</v>
      </c>
      <c r="AU229" s="238" t="s">
        <v>87</v>
      </c>
      <c r="AY229" s="18" t="s">
        <v>149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85</v>
      </c>
      <c r="BK229" s="239">
        <f>ROUND(I229*H229,2)</f>
        <v>0</v>
      </c>
      <c r="BL229" s="18" t="s">
        <v>148</v>
      </c>
      <c r="BM229" s="238" t="s">
        <v>1886</v>
      </c>
    </row>
    <row r="230" s="2" customFormat="1">
      <c r="A230" s="39"/>
      <c r="B230" s="40"/>
      <c r="C230" s="41"/>
      <c r="D230" s="240" t="s">
        <v>162</v>
      </c>
      <c r="E230" s="41"/>
      <c r="F230" s="241" t="s">
        <v>1678</v>
      </c>
      <c r="G230" s="41"/>
      <c r="H230" s="41"/>
      <c r="I230" s="242"/>
      <c r="J230" s="41"/>
      <c r="K230" s="41"/>
      <c r="L230" s="45"/>
      <c r="M230" s="243"/>
      <c r="N230" s="244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162</v>
      </c>
      <c r="AU230" s="18" t="s">
        <v>87</v>
      </c>
    </row>
    <row r="231" s="14" customFormat="1">
      <c r="A231" s="14"/>
      <c r="B231" s="255"/>
      <c r="C231" s="256"/>
      <c r="D231" s="240" t="s">
        <v>163</v>
      </c>
      <c r="E231" s="257" t="s">
        <v>1</v>
      </c>
      <c r="F231" s="258" t="s">
        <v>1680</v>
      </c>
      <c r="G231" s="256"/>
      <c r="H231" s="259">
        <v>1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5" t="s">
        <v>163</v>
      </c>
      <c r="AU231" s="265" t="s">
        <v>87</v>
      </c>
      <c r="AV231" s="14" t="s">
        <v>87</v>
      </c>
      <c r="AW231" s="14" t="s">
        <v>33</v>
      </c>
      <c r="AX231" s="14" t="s">
        <v>85</v>
      </c>
      <c r="AY231" s="265" t="s">
        <v>149</v>
      </c>
    </row>
    <row r="232" s="2" customFormat="1" ht="16.5" customHeight="1">
      <c r="A232" s="39"/>
      <c r="B232" s="40"/>
      <c r="C232" s="280" t="s">
        <v>7</v>
      </c>
      <c r="D232" s="280" t="s">
        <v>553</v>
      </c>
      <c r="E232" s="281" t="s">
        <v>1681</v>
      </c>
      <c r="F232" s="282" t="s">
        <v>1682</v>
      </c>
      <c r="G232" s="283" t="s">
        <v>284</v>
      </c>
      <c r="H232" s="284">
        <v>3</v>
      </c>
      <c r="I232" s="285"/>
      <c r="J232" s="286">
        <f>ROUND(I232*H232,2)</f>
        <v>0</v>
      </c>
      <c r="K232" s="282" t="s">
        <v>159</v>
      </c>
      <c r="L232" s="287"/>
      <c r="M232" s="288" t="s">
        <v>1</v>
      </c>
      <c r="N232" s="289" t="s">
        <v>42</v>
      </c>
      <c r="O232" s="92"/>
      <c r="P232" s="236">
        <f>O232*H232</f>
        <v>0</v>
      </c>
      <c r="Q232" s="236">
        <v>0.032000000000000001</v>
      </c>
      <c r="R232" s="236">
        <f>Q232*H232</f>
        <v>0.096000000000000002</v>
      </c>
      <c r="S232" s="236">
        <v>0</v>
      </c>
      <c r="T232" s="23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8" t="s">
        <v>197</v>
      </c>
      <c r="AT232" s="238" t="s">
        <v>553</v>
      </c>
      <c r="AU232" s="238" t="s">
        <v>87</v>
      </c>
      <c r="AY232" s="18" t="s">
        <v>149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8" t="s">
        <v>85</v>
      </c>
      <c r="BK232" s="239">
        <f>ROUND(I232*H232,2)</f>
        <v>0</v>
      </c>
      <c r="BL232" s="18" t="s">
        <v>148</v>
      </c>
      <c r="BM232" s="238" t="s">
        <v>1887</v>
      </c>
    </row>
    <row r="233" s="2" customFormat="1">
      <c r="A233" s="39"/>
      <c r="B233" s="40"/>
      <c r="C233" s="41"/>
      <c r="D233" s="240" t="s">
        <v>162</v>
      </c>
      <c r="E233" s="41"/>
      <c r="F233" s="241" t="s">
        <v>1682</v>
      </c>
      <c r="G233" s="41"/>
      <c r="H233" s="41"/>
      <c r="I233" s="242"/>
      <c r="J233" s="41"/>
      <c r="K233" s="41"/>
      <c r="L233" s="45"/>
      <c r="M233" s="243"/>
      <c r="N233" s="244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162</v>
      </c>
      <c r="AU233" s="18" t="s">
        <v>87</v>
      </c>
    </row>
    <row r="234" s="14" customFormat="1">
      <c r="A234" s="14"/>
      <c r="B234" s="255"/>
      <c r="C234" s="256"/>
      <c r="D234" s="240" t="s">
        <v>163</v>
      </c>
      <c r="E234" s="257" t="s">
        <v>1</v>
      </c>
      <c r="F234" s="258" t="s">
        <v>1888</v>
      </c>
      <c r="G234" s="256"/>
      <c r="H234" s="259">
        <v>3</v>
      </c>
      <c r="I234" s="260"/>
      <c r="J234" s="256"/>
      <c r="K234" s="256"/>
      <c r="L234" s="261"/>
      <c r="M234" s="262"/>
      <c r="N234" s="263"/>
      <c r="O234" s="263"/>
      <c r="P234" s="263"/>
      <c r="Q234" s="263"/>
      <c r="R234" s="263"/>
      <c r="S234" s="263"/>
      <c r="T234" s="26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5" t="s">
        <v>163</v>
      </c>
      <c r="AU234" s="265" t="s">
        <v>87</v>
      </c>
      <c r="AV234" s="14" t="s">
        <v>87</v>
      </c>
      <c r="AW234" s="14" t="s">
        <v>33</v>
      </c>
      <c r="AX234" s="14" t="s">
        <v>85</v>
      </c>
      <c r="AY234" s="265" t="s">
        <v>149</v>
      </c>
    </row>
    <row r="235" s="2" customFormat="1" ht="16.5" customHeight="1">
      <c r="A235" s="39"/>
      <c r="B235" s="40"/>
      <c r="C235" s="280" t="s">
        <v>399</v>
      </c>
      <c r="D235" s="280" t="s">
        <v>553</v>
      </c>
      <c r="E235" s="281" t="s">
        <v>1685</v>
      </c>
      <c r="F235" s="282" t="s">
        <v>1686</v>
      </c>
      <c r="G235" s="283" t="s">
        <v>284</v>
      </c>
      <c r="H235" s="284">
        <v>7</v>
      </c>
      <c r="I235" s="285"/>
      <c r="J235" s="286">
        <f>ROUND(I235*H235,2)</f>
        <v>0</v>
      </c>
      <c r="K235" s="282" t="s">
        <v>159</v>
      </c>
      <c r="L235" s="287"/>
      <c r="M235" s="288" t="s">
        <v>1</v>
      </c>
      <c r="N235" s="289" t="s">
        <v>42</v>
      </c>
      <c r="O235" s="92"/>
      <c r="P235" s="236">
        <f>O235*H235</f>
        <v>0</v>
      </c>
      <c r="Q235" s="236">
        <v>0.041000000000000002</v>
      </c>
      <c r="R235" s="236">
        <f>Q235*H235</f>
        <v>0.28700000000000003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197</v>
      </c>
      <c r="AT235" s="238" t="s">
        <v>553</v>
      </c>
      <c r="AU235" s="238" t="s">
        <v>87</v>
      </c>
      <c r="AY235" s="18" t="s">
        <v>149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85</v>
      </c>
      <c r="BK235" s="239">
        <f>ROUND(I235*H235,2)</f>
        <v>0</v>
      </c>
      <c r="BL235" s="18" t="s">
        <v>148</v>
      </c>
      <c r="BM235" s="238" t="s">
        <v>1889</v>
      </c>
    </row>
    <row r="236" s="2" customFormat="1">
      <c r="A236" s="39"/>
      <c r="B236" s="40"/>
      <c r="C236" s="41"/>
      <c r="D236" s="240" t="s">
        <v>162</v>
      </c>
      <c r="E236" s="41"/>
      <c r="F236" s="241" t="s">
        <v>1686</v>
      </c>
      <c r="G236" s="41"/>
      <c r="H236" s="41"/>
      <c r="I236" s="242"/>
      <c r="J236" s="41"/>
      <c r="K236" s="41"/>
      <c r="L236" s="45"/>
      <c r="M236" s="243"/>
      <c r="N236" s="244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162</v>
      </c>
      <c r="AU236" s="18" t="s">
        <v>87</v>
      </c>
    </row>
    <row r="237" s="14" customFormat="1">
      <c r="A237" s="14"/>
      <c r="B237" s="255"/>
      <c r="C237" s="256"/>
      <c r="D237" s="240" t="s">
        <v>163</v>
      </c>
      <c r="E237" s="257" t="s">
        <v>1</v>
      </c>
      <c r="F237" s="258" t="s">
        <v>1688</v>
      </c>
      <c r="G237" s="256"/>
      <c r="H237" s="259">
        <v>7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5" t="s">
        <v>163</v>
      </c>
      <c r="AU237" s="265" t="s">
        <v>87</v>
      </c>
      <c r="AV237" s="14" t="s">
        <v>87</v>
      </c>
      <c r="AW237" s="14" t="s">
        <v>33</v>
      </c>
      <c r="AX237" s="14" t="s">
        <v>85</v>
      </c>
      <c r="AY237" s="265" t="s">
        <v>149</v>
      </c>
    </row>
    <row r="238" s="2" customFormat="1" ht="16.5" customHeight="1">
      <c r="A238" s="39"/>
      <c r="B238" s="40"/>
      <c r="C238" s="280" t="s">
        <v>408</v>
      </c>
      <c r="D238" s="280" t="s">
        <v>553</v>
      </c>
      <c r="E238" s="281" t="s">
        <v>1689</v>
      </c>
      <c r="F238" s="282" t="s">
        <v>1690</v>
      </c>
      <c r="G238" s="283" t="s">
        <v>284</v>
      </c>
      <c r="H238" s="284">
        <v>2</v>
      </c>
      <c r="I238" s="285"/>
      <c r="J238" s="286">
        <f>ROUND(I238*H238,2)</f>
        <v>0</v>
      </c>
      <c r="K238" s="282" t="s">
        <v>159</v>
      </c>
      <c r="L238" s="287"/>
      <c r="M238" s="288" t="s">
        <v>1</v>
      </c>
      <c r="N238" s="289" t="s">
        <v>42</v>
      </c>
      <c r="O238" s="92"/>
      <c r="P238" s="236">
        <f>O238*H238</f>
        <v>0</v>
      </c>
      <c r="Q238" s="236">
        <v>0.052999999999999998</v>
      </c>
      <c r="R238" s="236">
        <f>Q238*H238</f>
        <v>0.106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197</v>
      </c>
      <c r="AT238" s="238" t="s">
        <v>553</v>
      </c>
      <c r="AU238" s="238" t="s">
        <v>87</v>
      </c>
      <c r="AY238" s="18" t="s">
        <v>149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85</v>
      </c>
      <c r="BK238" s="239">
        <f>ROUND(I238*H238,2)</f>
        <v>0</v>
      </c>
      <c r="BL238" s="18" t="s">
        <v>148</v>
      </c>
      <c r="BM238" s="238" t="s">
        <v>1890</v>
      </c>
    </row>
    <row r="239" s="2" customFormat="1">
      <c r="A239" s="39"/>
      <c r="B239" s="40"/>
      <c r="C239" s="41"/>
      <c r="D239" s="240" t="s">
        <v>162</v>
      </c>
      <c r="E239" s="41"/>
      <c r="F239" s="241" t="s">
        <v>1690</v>
      </c>
      <c r="G239" s="41"/>
      <c r="H239" s="41"/>
      <c r="I239" s="242"/>
      <c r="J239" s="41"/>
      <c r="K239" s="41"/>
      <c r="L239" s="45"/>
      <c r="M239" s="243"/>
      <c r="N239" s="244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162</v>
      </c>
      <c r="AU239" s="18" t="s">
        <v>87</v>
      </c>
    </row>
    <row r="240" s="14" customFormat="1">
      <c r="A240" s="14"/>
      <c r="B240" s="255"/>
      <c r="C240" s="256"/>
      <c r="D240" s="240" t="s">
        <v>163</v>
      </c>
      <c r="E240" s="257" t="s">
        <v>1</v>
      </c>
      <c r="F240" s="258" t="s">
        <v>1891</v>
      </c>
      <c r="G240" s="256"/>
      <c r="H240" s="259">
        <v>2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5" t="s">
        <v>163</v>
      </c>
      <c r="AU240" s="265" t="s">
        <v>87</v>
      </c>
      <c r="AV240" s="14" t="s">
        <v>87</v>
      </c>
      <c r="AW240" s="14" t="s">
        <v>33</v>
      </c>
      <c r="AX240" s="14" t="s">
        <v>85</v>
      </c>
      <c r="AY240" s="265" t="s">
        <v>149</v>
      </c>
    </row>
    <row r="241" s="2" customFormat="1" ht="21.75" customHeight="1">
      <c r="A241" s="39"/>
      <c r="B241" s="40"/>
      <c r="C241" s="227" t="s">
        <v>415</v>
      </c>
      <c r="D241" s="227" t="s">
        <v>155</v>
      </c>
      <c r="E241" s="228" t="s">
        <v>746</v>
      </c>
      <c r="F241" s="229" t="s">
        <v>747</v>
      </c>
      <c r="G241" s="230" t="s">
        <v>278</v>
      </c>
      <c r="H241" s="231">
        <v>4.7000000000000002</v>
      </c>
      <c r="I241" s="232"/>
      <c r="J241" s="233">
        <f>ROUND(I241*H241,2)</f>
        <v>0</v>
      </c>
      <c r="K241" s="229" t="s">
        <v>159</v>
      </c>
      <c r="L241" s="45"/>
      <c r="M241" s="234" t="s">
        <v>1</v>
      </c>
      <c r="N241" s="235" t="s">
        <v>42</v>
      </c>
      <c r="O241" s="92"/>
      <c r="P241" s="236">
        <f>O241*H241</f>
        <v>0</v>
      </c>
      <c r="Q241" s="236">
        <v>0.78061999999999998</v>
      </c>
      <c r="R241" s="236">
        <f>Q241*H241</f>
        <v>3.668914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148</v>
      </c>
      <c r="AT241" s="238" t="s">
        <v>155</v>
      </c>
      <c r="AU241" s="238" t="s">
        <v>87</v>
      </c>
      <c r="AY241" s="18" t="s">
        <v>149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85</v>
      </c>
      <c r="BK241" s="239">
        <f>ROUND(I241*H241,2)</f>
        <v>0</v>
      </c>
      <c r="BL241" s="18" t="s">
        <v>148</v>
      </c>
      <c r="BM241" s="238" t="s">
        <v>1892</v>
      </c>
    </row>
    <row r="242" s="2" customFormat="1">
      <c r="A242" s="39"/>
      <c r="B242" s="40"/>
      <c r="C242" s="41"/>
      <c r="D242" s="240" t="s">
        <v>162</v>
      </c>
      <c r="E242" s="41"/>
      <c r="F242" s="241" t="s">
        <v>749</v>
      </c>
      <c r="G242" s="41"/>
      <c r="H242" s="41"/>
      <c r="I242" s="242"/>
      <c r="J242" s="41"/>
      <c r="K242" s="41"/>
      <c r="L242" s="45"/>
      <c r="M242" s="243"/>
      <c r="N242" s="244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162</v>
      </c>
      <c r="AU242" s="18" t="s">
        <v>87</v>
      </c>
    </row>
    <row r="243" s="14" customFormat="1">
      <c r="A243" s="14"/>
      <c r="B243" s="255"/>
      <c r="C243" s="256"/>
      <c r="D243" s="240" t="s">
        <v>163</v>
      </c>
      <c r="E243" s="257" t="s">
        <v>1</v>
      </c>
      <c r="F243" s="258" t="s">
        <v>1893</v>
      </c>
      <c r="G243" s="256"/>
      <c r="H243" s="259">
        <v>4.7000000000000002</v>
      </c>
      <c r="I243" s="260"/>
      <c r="J243" s="256"/>
      <c r="K243" s="256"/>
      <c r="L243" s="261"/>
      <c r="M243" s="262"/>
      <c r="N243" s="263"/>
      <c r="O243" s="263"/>
      <c r="P243" s="263"/>
      <c r="Q243" s="263"/>
      <c r="R243" s="263"/>
      <c r="S243" s="263"/>
      <c r="T243" s="26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5" t="s">
        <v>163</v>
      </c>
      <c r="AU243" s="265" t="s">
        <v>87</v>
      </c>
      <c r="AV243" s="14" t="s">
        <v>87</v>
      </c>
      <c r="AW243" s="14" t="s">
        <v>33</v>
      </c>
      <c r="AX243" s="14" t="s">
        <v>85</v>
      </c>
      <c r="AY243" s="265" t="s">
        <v>149</v>
      </c>
    </row>
    <row r="244" s="13" customFormat="1">
      <c r="A244" s="13"/>
      <c r="B244" s="245"/>
      <c r="C244" s="246"/>
      <c r="D244" s="240" t="s">
        <v>163</v>
      </c>
      <c r="E244" s="247" t="s">
        <v>1</v>
      </c>
      <c r="F244" s="248" t="s">
        <v>1894</v>
      </c>
      <c r="G244" s="246"/>
      <c r="H244" s="247" t="s">
        <v>1</v>
      </c>
      <c r="I244" s="249"/>
      <c r="J244" s="246"/>
      <c r="K244" s="246"/>
      <c r="L244" s="250"/>
      <c r="M244" s="251"/>
      <c r="N244" s="252"/>
      <c r="O244" s="252"/>
      <c r="P244" s="252"/>
      <c r="Q244" s="252"/>
      <c r="R244" s="252"/>
      <c r="S244" s="252"/>
      <c r="T244" s="25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4" t="s">
        <v>163</v>
      </c>
      <c r="AU244" s="254" t="s">
        <v>87</v>
      </c>
      <c r="AV244" s="13" t="s">
        <v>85</v>
      </c>
      <c r="AW244" s="13" t="s">
        <v>33</v>
      </c>
      <c r="AX244" s="13" t="s">
        <v>77</v>
      </c>
      <c r="AY244" s="254" t="s">
        <v>149</v>
      </c>
    </row>
    <row r="245" s="12" customFormat="1" ht="22.8" customHeight="1">
      <c r="A245" s="12"/>
      <c r="B245" s="211"/>
      <c r="C245" s="212"/>
      <c r="D245" s="213" t="s">
        <v>76</v>
      </c>
      <c r="E245" s="225" t="s">
        <v>197</v>
      </c>
      <c r="F245" s="225" t="s">
        <v>889</v>
      </c>
      <c r="G245" s="212"/>
      <c r="H245" s="212"/>
      <c r="I245" s="215"/>
      <c r="J245" s="226">
        <f>BK245</f>
        <v>0</v>
      </c>
      <c r="K245" s="212"/>
      <c r="L245" s="217"/>
      <c r="M245" s="218"/>
      <c r="N245" s="219"/>
      <c r="O245" s="219"/>
      <c r="P245" s="220">
        <f>SUM(P246:P361)</f>
        <v>0</v>
      </c>
      <c r="Q245" s="219"/>
      <c r="R245" s="220">
        <f>SUM(R246:R361)</f>
        <v>41.738206500000004</v>
      </c>
      <c r="S245" s="219"/>
      <c r="T245" s="221">
        <f>SUM(T246:T361)</f>
        <v>1.3499999999999999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2" t="s">
        <v>85</v>
      </c>
      <c r="AT245" s="223" t="s">
        <v>76</v>
      </c>
      <c r="AU245" s="223" t="s">
        <v>85</v>
      </c>
      <c r="AY245" s="222" t="s">
        <v>149</v>
      </c>
      <c r="BK245" s="224">
        <f>SUM(BK246:BK361)</f>
        <v>0</v>
      </c>
    </row>
    <row r="246" s="2" customFormat="1" ht="16.5" customHeight="1">
      <c r="A246" s="39"/>
      <c r="B246" s="40"/>
      <c r="C246" s="227" t="s">
        <v>422</v>
      </c>
      <c r="D246" s="227" t="s">
        <v>155</v>
      </c>
      <c r="E246" s="228" t="s">
        <v>1895</v>
      </c>
      <c r="F246" s="229" t="s">
        <v>1896</v>
      </c>
      <c r="G246" s="230" t="s">
        <v>411</v>
      </c>
      <c r="H246" s="231">
        <v>98.819999999999993</v>
      </c>
      <c r="I246" s="232"/>
      <c r="J246" s="233">
        <f>ROUND(I246*H246,2)</f>
        <v>0</v>
      </c>
      <c r="K246" s="229" t="s">
        <v>159</v>
      </c>
      <c r="L246" s="45"/>
      <c r="M246" s="234" t="s">
        <v>1</v>
      </c>
      <c r="N246" s="235" t="s">
        <v>42</v>
      </c>
      <c r="O246" s="92"/>
      <c r="P246" s="236">
        <f>O246*H246</f>
        <v>0</v>
      </c>
      <c r="Q246" s="236">
        <v>2.0000000000000002E-05</v>
      </c>
      <c r="R246" s="236">
        <f>Q246*H246</f>
        <v>0.0019764000000000001</v>
      </c>
      <c r="S246" s="236">
        <v>0</v>
      </c>
      <c r="T246" s="23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8" t="s">
        <v>148</v>
      </c>
      <c r="AT246" s="238" t="s">
        <v>155</v>
      </c>
      <c r="AU246" s="238" t="s">
        <v>87</v>
      </c>
      <c r="AY246" s="18" t="s">
        <v>149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8" t="s">
        <v>85</v>
      </c>
      <c r="BK246" s="239">
        <f>ROUND(I246*H246,2)</f>
        <v>0</v>
      </c>
      <c r="BL246" s="18" t="s">
        <v>148</v>
      </c>
      <c r="BM246" s="238" t="s">
        <v>1897</v>
      </c>
    </row>
    <row r="247" s="2" customFormat="1">
      <c r="A247" s="39"/>
      <c r="B247" s="40"/>
      <c r="C247" s="41"/>
      <c r="D247" s="240" t="s">
        <v>162</v>
      </c>
      <c r="E247" s="41"/>
      <c r="F247" s="241" t="s">
        <v>1898</v>
      </c>
      <c r="G247" s="41"/>
      <c r="H247" s="41"/>
      <c r="I247" s="242"/>
      <c r="J247" s="41"/>
      <c r="K247" s="41"/>
      <c r="L247" s="45"/>
      <c r="M247" s="243"/>
      <c r="N247" s="244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162</v>
      </c>
      <c r="AU247" s="18" t="s">
        <v>87</v>
      </c>
    </row>
    <row r="248" s="14" customFormat="1">
      <c r="A248" s="14"/>
      <c r="B248" s="255"/>
      <c r="C248" s="256"/>
      <c r="D248" s="240" t="s">
        <v>163</v>
      </c>
      <c r="E248" s="257" t="s">
        <v>1</v>
      </c>
      <c r="F248" s="258" t="s">
        <v>1899</v>
      </c>
      <c r="G248" s="256"/>
      <c r="H248" s="259">
        <v>99.5</v>
      </c>
      <c r="I248" s="260"/>
      <c r="J248" s="256"/>
      <c r="K248" s="256"/>
      <c r="L248" s="261"/>
      <c r="M248" s="262"/>
      <c r="N248" s="263"/>
      <c r="O248" s="263"/>
      <c r="P248" s="263"/>
      <c r="Q248" s="263"/>
      <c r="R248" s="263"/>
      <c r="S248" s="263"/>
      <c r="T248" s="26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5" t="s">
        <v>163</v>
      </c>
      <c r="AU248" s="265" t="s">
        <v>87</v>
      </c>
      <c r="AV248" s="14" t="s">
        <v>87</v>
      </c>
      <c r="AW248" s="14" t="s">
        <v>33</v>
      </c>
      <c r="AX248" s="14" t="s">
        <v>77</v>
      </c>
      <c r="AY248" s="265" t="s">
        <v>149</v>
      </c>
    </row>
    <row r="249" s="14" customFormat="1">
      <c r="A249" s="14"/>
      <c r="B249" s="255"/>
      <c r="C249" s="256"/>
      <c r="D249" s="240" t="s">
        <v>163</v>
      </c>
      <c r="E249" s="257" t="s">
        <v>1</v>
      </c>
      <c r="F249" s="258" t="s">
        <v>1900</v>
      </c>
      <c r="G249" s="256"/>
      <c r="H249" s="259">
        <v>-0.68000000000000005</v>
      </c>
      <c r="I249" s="260"/>
      <c r="J249" s="256"/>
      <c r="K249" s="256"/>
      <c r="L249" s="261"/>
      <c r="M249" s="262"/>
      <c r="N249" s="263"/>
      <c r="O249" s="263"/>
      <c r="P249" s="263"/>
      <c r="Q249" s="263"/>
      <c r="R249" s="263"/>
      <c r="S249" s="263"/>
      <c r="T249" s="26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5" t="s">
        <v>163</v>
      </c>
      <c r="AU249" s="265" t="s">
        <v>87</v>
      </c>
      <c r="AV249" s="14" t="s">
        <v>87</v>
      </c>
      <c r="AW249" s="14" t="s">
        <v>33</v>
      </c>
      <c r="AX249" s="14" t="s">
        <v>77</v>
      </c>
      <c r="AY249" s="265" t="s">
        <v>149</v>
      </c>
    </row>
    <row r="250" s="15" customFormat="1">
      <c r="A250" s="15"/>
      <c r="B250" s="269"/>
      <c r="C250" s="270"/>
      <c r="D250" s="240" t="s">
        <v>163</v>
      </c>
      <c r="E250" s="271" t="s">
        <v>1</v>
      </c>
      <c r="F250" s="272" t="s">
        <v>319</v>
      </c>
      <c r="G250" s="270"/>
      <c r="H250" s="273">
        <v>98.819999999999993</v>
      </c>
      <c r="I250" s="274"/>
      <c r="J250" s="270"/>
      <c r="K250" s="270"/>
      <c r="L250" s="275"/>
      <c r="M250" s="276"/>
      <c r="N250" s="277"/>
      <c r="O250" s="277"/>
      <c r="P250" s="277"/>
      <c r="Q250" s="277"/>
      <c r="R250" s="277"/>
      <c r="S250" s="277"/>
      <c r="T250" s="278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9" t="s">
        <v>163</v>
      </c>
      <c r="AU250" s="279" t="s">
        <v>87</v>
      </c>
      <c r="AV250" s="15" t="s">
        <v>148</v>
      </c>
      <c r="AW250" s="15" t="s">
        <v>33</v>
      </c>
      <c r="AX250" s="15" t="s">
        <v>85</v>
      </c>
      <c r="AY250" s="279" t="s">
        <v>149</v>
      </c>
    </row>
    <row r="251" s="2" customFormat="1" ht="16.5" customHeight="1">
      <c r="A251" s="39"/>
      <c r="B251" s="40"/>
      <c r="C251" s="280" t="s">
        <v>430</v>
      </c>
      <c r="D251" s="280" t="s">
        <v>553</v>
      </c>
      <c r="E251" s="281" t="s">
        <v>1901</v>
      </c>
      <c r="F251" s="282" t="s">
        <v>1902</v>
      </c>
      <c r="G251" s="283" t="s">
        <v>411</v>
      </c>
      <c r="H251" s="284">
        <v>100.30200000000001</v>
      </c>
      <c r="I251" s="285"/>
      <c r="J251" s="286">
        <f>ROUND(I251*H251,2)</f>
        <v>0</v>
      </c>
      <c r="K251" s="282" t="s">
        <v>159</v>
      </c>
      <c r="L251" s="287"/>
      <c r="M251" s="288" t="s">
        <v>1</v>
      </c>
      <c r="N251" s="289" t="s">
        <v>42</v>
      </c>
      <c r="O251" s="92"/>
      <c r="P251" s="236">
        <f>O251*H251</f>
        <v>0</v>
      </c>
      <c r="Q251" s="236">
        <v>0.0030999999999999999</v>
      </c>
      <c r="R251" s="236">
        <f>Q251*H251</f>
        <v>0.3109362</v>
      </c>
      <c r="S251" s="236">
        <v>0</v>
      </c>
      <c r="T251" s="23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8" t="s">
        <v>197</v>
      </c>
      <c r="AT251" s="238" t="s">
        <v>553</v>
      </c>
      <c r="AU251" s="238" t="s">
        <v>87</v>
      </c>
      <c r="AY251" s="18" t="s">
        <v>149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8" t="s">
        <v>85</v>
      </c>
      <c r="BK251" s="239">
        <f>ROUND(I251*H251,2)</f>
        <v>0</v>
      </c>
      <c r="BL251" s="18" t="s">
        <v>148</v>
      </c>
      <c r="BM251" s="238" t="s">
        <v>1903</v>
      </c>
    </row>
    <row r="252" s="2" customFormat="1">
      <c r="A252" s="39"/>
      <c r="B252" s="40"/>
      <c r="C252" s="41"/>
      <c r="D252" s="240" t="s">
        <v>162</v>
      </c>
      <c r="E252" s="41"/>
      <c r="F252" s="241" t="s">
        <v>1902</v>
      </c>
      <c r="G252" s="41"/>
      <c r="H252" s="41"/>
      <c r="I252" s="242"/>
      <c r="J252" s="41"/>
      <c r="K252" s="41"/>
      <c r="L252" s="45"/>
      <c r="M252" s="243"/>
      <c r="N252" s="244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162</v>
      </c>
      <c r="AU252" s="18" t="s">
        <v>87</v>
      </c>
    </row>
    <row r="253" s="14" customFormat="1">
      <c r="A253" s="14"/>
      <c r="B253" s="255"/>
      <c r="C253" s="256"/>
      <c r="D253" s="240" t="s">
        <v>163</v>
      </c>
      <c r="E253" s="257" t="s">
        <v>1</v>
      </c>
      <c r="F253" s="258" t="s">
        <v>1904</v>
      </c>
      <c r="G253" s="256"/>
      <c r="H253" s="259">
        <v>98.819999999999993</v>
      </c>
      <c r="I253" s="260"/>
      <c r="J253" s="256"/>
      <c r="K253" s="256"/>
      <c r="L253" s="261"/>
      <c r="M253" s="262"/>
      <c r="N253" s="263"/>
      <c r="O253" s="263"/>
      <c r="P253" s="263"/>
      <c r="Q253" s="263"/>
      <c r="R253" s="263"/>
      <c r="S253" s="263"/>
      <c r="T253" s="26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5" t="s">
        <v>163</v>
      </c>
      <c r="AU253" s="265" t="s">
        <v>87</v>
      </c>
      <c r="AV253" s="14" t="s">
        <v>87</v>
      </c>
      <c r="AW253" s="14" t="s">
        <v>33</v>
      </c>
      <c r="AX253" s="14" t="s">
        <v>85</v>
      </c>
      <c r="AY253" s="265" t="s">
        <v>149</v>
      </c>
    </row>
    <row r="254" s="13" customFormat="1">
      <c r="A254" s="13"/>
      <c r="B254" s="245"/>
      <c r="C254" s="246"/>
      <c r="D254" s="240" t="s">
        <v>163</v>
      </c>
      <c r="E254" s="247" t="s">
        <v>1</v>
      </c>
      <c r="F254" s="248" t="s">
        <v>1399</v>
      </c>
      <c r="G254" s="246"/>
      <c r="H254" s="247" t="s">
        <v>1</v>
      </c>
      <c r="I254" s="249"/>
      <c r="J254" s="246"/>
      <c r="K254" s="246"/>
      <c r="L254" s="250"/>
      <c r="M254" s="251"/>
      <c r="N254" s="252"/>
      <c r="O254" s="252"/>
      <c r="P254" s="252"/>
      <c r="Q254" s="252"/>
      <c r="R254" s="252"/>
      <c r="S254" s="252"/>
      <c r="T254" s="25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4" t="s">
        <v>163</v>
      </c>
      <c r="AU254" s="254" t="s">
        <v>87</v>
      </c>
      <c r="AV254" s="13" t="s">
        <v>85</v>
      </c>
      <c r="AW254" s="13" t="s">
        <v>33</v>
      </c>
      <c r="AX254" s="13" t="s">
        <v>77</v>
      </c>
      <c r="AY254" s="254" t="s">
        <v>149</v>
      </c>
    </row>
    <row r="255" s="14" customFormat="1">
      <c r="A255" s="14"/>
      <c r="B255" s="255"/>
      <c r="C255" s="256"/>
      <c r="D255" s="240" t="s">
        <v>163</v>
      </c>
      <c r="E255" s="256"/>
      <c r="F255" s="258" t="s">
        <v>1905</v>
      </c>
      <c r="G255" s="256"/>
      <c r="H255" s="259">
        <v>100.30200000000001</v>
      </c>
      <c r="I255" s="260"/>
      <c r="J255" s="256"/>
      <c r="K255" s="256"/>
      <c r="L255" s="261"/>
      <c r="M255" s="262"/>
      <c r="N255" s="263"/>
      <c r="O255" s="263"/>
      <c r="P255" s="263"/>
      <c r="Q255" s="263"/>
      <c r="R255" s="263"/>
      <c r="S255" s="263"/>
      <c r="T255" s="26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5" t="s">
        <v>163</v>
      </c>
      <c r="AU255" s="265" t="s">
        <v>87</v>
      </c>
      <c r="AV255" s="14" t="s">
        <v>87</v>
      </c>
      <c r="AW255" s="14" t="s">
        <v>4</v>
      </c>
      <c r="AX255" s="14" t="s">
        <v>85</v>
      </c>
      <c r="AY255" s="265" t="s">
        <v>149</v>
      </c>
    </row>
    <row r="256" s="2" customFormat="1" ht="16.5" customHeight="1">
      <c r="A256" s="39"/>
      <c r="B256" s="40"/>
      <c r="C256" s="227" t="s">
        <v>436</v>
      </c>
      <c r="D256" s="227" t="s">
        <v>155</v>
      </c>
      <c r="E256" s="228" t="s">
        <v>1906</v>
      </c>
      <c r="F256" s="229" t="s">
        <v>1907</v>
      </c>
      <c r="G256" s="230" t="s">
        <v>411</v>
      </c>
      <c r="H256" s="231">
        <v>175.94</v>
      </c>
      <c r="I256" s="232"/>
      <c r="J256" s="233">
        <f>ROUND(I256*H256,2)</f>
        <v>0</v>
      </c>
      <c r="K256" s="229" t="s">
        <v>159</v>
      </c>
      <c r="L256" s="45"/>
      <c r="M256" s="234" t="s">
        <v>1</v>
      </c>
      <c r="N256" s="235" t="s">
        <v>42</v>
      </c>
      <c r="O256" s="92"/>
      <c r="P256" s="236">
        <f>O256*H256</f>
        <v>0</v>
      </c>
      <c r="Q256" s="236">
        <v>2.0000000000000002E-05</v>
      </c>
      <c r="R256" s="236">
        <f>Q256*H256</f>
        <v>0.0035188000000000003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148</v>
      </c>
      <c r="AT256" s="238" t="s">
        <v>155</v>
      </c>
      <c r="AU256" s="238" t="s">
        <v>87</v>
      </c>
      <c r="AY256" s="18" t="s">
        <v>149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85</v>
      </c>
      <c r="BK256" s="239">
        <f>ROUND(I256*H256,2)</f>
        <v>0</v>
      </c>
      <c r="BL256" s="18" t="s">
        <v>148</v>
      </c>
      <c r="BM256" s="238" t="s">
        <v>1908</v>
      </c>
    </row>
    <row r="257" s="2" customFormat="1">
      <c r="A257" s="39"/>
      <c r="B257" s="40"/>
      <c r="C257" s="41"/>
      <c r="D257" s="240" t="s">
        <v>162</v>
      </c>
      <c r="E257" s="41"/>
      <c r="F257" s="241" t="s">
        <v>1909</v>
      </c>
      <c r="G257" s="41"/>
      <c r="H257" s="41"/>
      <c r="I257" s="242"/>
      <c r="J257" s="41"/>
      <c r="K257" s="41"/>
      <c r="L257" s="45"/>
      <c r="M257" s="243"/>
      <c r="N257" s="244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162</v>
      </c>
      <c r="AU257" s="18" t="s">
        <v>87</v>
      </c>
    </row>
    <row r="258" s="14" customFormat="1">
      <c r="A258" s="14"/>
      <c r="B258" s="255"/>
      <c r="C258" s="256"/>
      <c r="D258" s="240" t="s">
        <v>163</v>
      </c>
      <c r="E258" s="257" t="s">
        <v>1</v>
      </c>
      <c r="F258" s="258" t="s">
        <v>1910</v>
      </c>
      <c r="G258" s="256"/>
      <c r="H258" s="259">
        <v>179</v>
      </c>
      <c r="I258" s="260"/>
      <c r="J258" s="256"/>
      <c r="K258" s="256"/>
      <c r="L258" s="261"/>
      <c r="M258" s="262"/>
      <c r="N258" s="263"/>
      <c r="O258" s="263"/>
      <c r="P258" s="263"/>
      <c r="Q258" s="263"/>
      <c r="R258" s="263"/>
      <c r="S258" s="263"/>
      <c r="T258" s="26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5" t="s">
        <v>163</v>
      </c>
      <c r="AU258" s="265" t="s">
        <v>87</v>
      </c>
      <c r="AV258" s="14" t="s">
        <v>87</v>
      </c>
      <c r="AW258" s="14" t="s">
        <v>33</v>
      </c>
      <c r="AX258" s="14" t="s">
        <v>77</v>
      </c>
      <c r="AY258" s="265" t="s">
        <v>149</v>
      </c>
    </row>
    <row r="259" s="14" customFormat="1">
      <c r="A259" s="14"/>
      <c r="B259" s="255"/>
      <c r="C259" s="256"/>
      <c r="D259" s="240" t="s">
        <v>163</v>
      </c>
      <c r="E259" s="257" t="s">
        <v>1</v>
      </c>
      <c r="F259" s="258" t="s">
        <v>1911</v>
      </c>
      <c r="G259" s="256"/>
      <c r="H259" s="259">
        <v>-3.0600000000000001</v>
      </c>
      <c r="I259" s="260"/>
      <c r="J259" s="256"/>
      <c r="K259" s="256"/>
      <c r="L259" s="261"/>
      <c r="M259" s="262"/>
      <c r="N259" s="263"/>
      <c r="O259" s="263"/>
      <c r="P259" s="263"/>
      <c r="Q259" s="263"/>
      <c r="R259" s="263"/>
      <c r="S259" s="263"/>
      <c r="T259" s="26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5" t="s">
        <v>163</v>
      </c>
      <c r="AU259" s="265" t="s">
        <v>87</v>
      </c>
      <c r="AV259" s="14" t="s">
        <v>87</v>
      </c>
      <c r="AW259" s="14" t="s">
        <v>33</v>
      </c>
      <c r="AX259" s="14" t="s">
        <v>77</v>
      </c>
      <c r="AY259" s="265" t="s">
        <v>149</v>
      </c>
    </row>
    <row r="260" s="15" customFormat="1">
      <c r="A260" s="15"/>
      <c r="B260" s="269"/>
      <c r="C260" s="270"/>
      <c r="D260" s="240" t="s">
        <v>163</v>
      </c>
      <c r="E260" s="271" t="s">
        <v>1</v>
      </c>
      <c r="F260" s="272" t="s">
        <v>319</v>
      </c>
      <c r="G260" s="270"/>
      <c r="H260" s="273">
        <v>175.94</v>
      </c>
      <c r="I260" s="274"/>
      <c r="J260" s="270"/>
      <c r="K260" s="270"/>
      <c r="L260" s="275"/>
      <c r="M260" s="276"/>
      <c r="N260" s="277"/>
      <c r="O260" s="277"/>
      <c r="P260" s="277"/>
      <c r="Q260" s="277"/>
      <c r="R260" s="277"/>
      <c r="S260" s="277"/>
      <c r="T260" s="278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9" t="s">
        <v>163</v>
      </c>
      <c r="AU260" s="279" t="s">
        <v>87</v>
      </c>
      <c r="AV260" s="15" t="s">
        <v>148</v>
      </c>
      <c r="AW260" s="15" t="s">
        <v>33</v>
      </c>
      <c r="AX260" s="15" t="s">
        <v>85</v>
      </c>
      <c r="AY260" s="279" t="s">
        <v>149</v>
      </c>
    </row>
    <row r="261" s="2" customFormat="1" ht="16.5" customHeight="1">
      <c r="A261" s="39"/>
      <c r="B261" s="40"/>
      <c r="C261" s="280" t="s">
        <v>443</v>
      </c>
      <c r="D261" s="280" t="s">
        <v>553</v>
      </c>
      <c r="E261" s="281" t="s">
        <v>1912</v>
      </c>
      <c r="F261" s="282" t="s">
        <v>1913</v>
      </c>
      <c r="G261" s="283" t="s">
        <v>411</v>
      </c>
      <c r="H261" s="284">
        <v>178.57900000000001</v>
      </c>
      <c r="I261" s="285"/>
      <c r="J261" s="286">
        <f>ROUND(I261*H261,2)</f>
        <v>0</v>
      </c>
      <c r="K261" s="282" t="s">
        <v>159</v>
      </c>
      <c r="L261" s="287"/>
      <c r="M261" s="288" t="s">
        <v>1</v>
      </c>
      <c r="N261" s="289" t="s">
        <v>42</v>
      </c>
      <c r="O261" s="92"/>
      <c r="P261" s="236">
        <f>O261*H261</f>
        <v>0</v>
      </c>
      <c r="Q261" s="236">
        <v>0.0048399999999999997</v>
      </c>
      <c r="R261" s="236">
        <f>Q261*H261</f>
        <v>0.86432235999999996</v>
      </c>
      <c r="S261" s="236">
        <v>0</v>
      </c>
      <c r="T261" s="23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8" t="s">
        <v>197</v>
      </c>
      <c r="AT261" s="238" t="s">
        <v>553</v>
      </c>
      <c r="AU261" s="238" t="s">
        <v>87</v>
      </c>
      <c r="AY261" s="18" t="s">
        <v>149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8" t="s">
        <v>85</v>
      </c>
      <c r="BK261" s="239">
        <f>ROUND(I261*H261,2)</f>
        <v>0</v>
      </c>
      <c r="BL261" s="18" t="s">
        <v>148</v>
      </c>
      <c r="BM261" s="238" t="s">
        <v>1914</v>
      </c>
    </row>
    <row r="262" s="2" customFormat="1">
      <c r="A262" s="39"/>
      <c r="B262" s="40"/>
      <c r="C262" s="41"/>
      <c r="D262" s="240" t="s">
        <v>162</v>
      </c>
      <c r="E262" s="41"/>
      <c r="F262" s="241" t="s">
        <v>1913</v>
      </c>
      <c r="G262" s="41"/>
      <c r="H262" s="41"/>
      <c r="I262" s="242"/>
      <c r="J262" s="41"/>
      <c r="K262" s="41"/>
      <c r="L262" s="45"/>
      <c r="M262" s="243"/>
      <c r="N262" s="244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162</v>
      </c>
      <c r="AU262" s="18" t="s">
        <v>87</v>
      </c>
    </row>
    <row r="263" s="14" customFormat="1">
      <c r="A263" s="14"/>
      <c r="B263" s="255"/>
      <c r="C263" s="256"/>
      <c r="D263" s="240" t="s">
        <v>163</v>
      </c>
      <c r="E263" s="257" t="s">
        <v>1</v>
      </c>
      <c r="F263" s="258" t="s">
        <v>1915</v>
      </c>
      <c r="G263" s="256"/>
      <c r="H263" s="259">
        <v>175.94</v>
      </c>
      <c r="I263" s="260"/>
      <c r="J263" s="256"/>
      <c r="K263" s="256"/>
      <c r="L263" s="261"/>
      <c r="M263" s="262"/>
      <c r="N263" s="263"/>
      <c r="O263" s="263"/>
      <c r="P263" s="263"/>
      <c r="Q263" s="263"/>
      <c r="R263" s="263"/>
      <c r="S263" s="263"/>
      <c r="T263" s="26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5" t="s">
        <v>163</v>
      </c>
      <c r="AU263" s="265" t="s">
        <v>87</v>
      </c>
      <c r="AV263" s="14" t="s">
        <v>87</v>
      </c>
      <c r="AW263" s="14" t="s">
        <v>33</v>
      </c>
      <c r="AX263" s="14" t="s">
        <v>85</v>
      </c>
      <c r="AY263" s="265" t="s">
        <v>149</v>
      </c>
    </row>
    <row r="264" s="13" customFormat="1">
      <c r="A264" s="13"/>
      <c r="B264" s="245"/>
      <c r="C264" s="246"/>
      <c r="D264" s="240" t="s">
        <v>163</v>
      </c>
      <c r="E264" s="247" t="s">
        <v>1</v>
      </c>
      <c r="F264" s="248" t="s">
        <v>1399</v>
      </c>
      <c r="G264" s="246"/>
      <c r="H264" s="247" t="s">
        <v>1</v>
      </c>
      <c r="I264" s="249"/>
      <c r="J264" s="246"/>
      <c r="K264" s="246"/>
      <c r="L264" s="250"/>
      <c r="M264" s="251"/>
      <c r="N264" s="252"/>
      <c r="O264" s="252"/>
      <c r="P264" s="252"/>
      <c r="Q264" s="252"/>
      <c r="R264" s="252"/>
      <c r="S264" s="252"/>
      <c r="T264" s="25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4" t="s">
        <v>163</v>
      </c>
      <c r="AU264" s="254" t="s">
        <v>87</v>
      </c>
      <c r="AV264" s="13" t="s">
        <v>85</v>
      </c>
      <c r="AW264" s="13" t="s">
        <v>33</v>
      </c>
      <c r="AX264" s="13" t="s">
        <v>77</v>
      </c>
      <c r="AY264" s="254" t="s">
        <v>149</v>
      </c>
    </row>
    <row r="265" s="14" customFormat="1">
      <c r="A265" s="14"/>
      <c r="B265" s="255"/>
      <c r="C265" s="256"/>
      <c r="D265" s="240" t="s">
        <v>163</v>
      </c>
      <c r="E265" s="256"/>
      <c r="F265" s="258" t="s">
        <v>1916</v>
      </c>
      <c r="G265" s="256"/>
      <c r="H265" s="259">
        <v>178.57900000000001</v>
      </c>
      <c r="I265" s="260"/>
      <c r="J265" s="256"/>
      <c r="K265" s="256"/>
      <c r="L265" s="261"/>
      <c r="M265" s="262"/>
      <c r="N265" s="263"/>
      <c r="O265" s="263"/>
      <c r="P265" s="263"/>
      <c r="Q265" s="263"/>
      <c r="R265" s="263"/>
      <c r="S265" s="263"/>
      <c r="T265" s="26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5" t="s">
        <v>163</v>
      </c>
      <c r="AU265" s="265" t="s">
        <v>87</v>
      </c>
      <c r="AV265" s="14" t="s">
        <v>87</v>
      </c>
      <c r="AW265" s="14" t="s">
        <v>4</v>
      </c>
      <c r="AX265" s="14" t="s">
        <v>85</v>
      </c>
      <c r="AY265" s="265" t="s">
        <v>149</v>
      </c>
    </row>
    <row r="266" s="2" customFormat="1" ht="16.5" customHeight="1">
      <c r="A266" s="39"/>
      <c r="B266" s="40"/>
      <c r="C266" s="227" t="s">
        <v>451</v>
      </c>
      <c r="D266" s="227" t="s">
        <v>155</v>
      </c>
      <c r="E266" s="228" t="s">
        <v>1708</v>
      </c>
      <c r="F266" s="229" t="s">
        <v>1709</v>
      </c>
      <c r="G266" s="230" t="s">
        <v>411</v>
      </c>
      <c r="H266" s="231">
        <v>16.399999999999999</v>
      </c>
      <c r="I266" s="232"/>
      <c r="J266" s="233">
        <f>ROUND(I266*H266,2)</f>
        <v>0</v>
      </c>
      <c r="K266" s="229" t="s">
        <v>159</v>
      </c>
      <c r="L266" s="45"/>
      <c r="M266" s="234" t="s">
        <v>1</v>
      </c>
      <c r="N266" s="235" t="s">
        <v>42</v>
      </c>
      <c r="O266" s="92"/>
      <c r="P266" s="236">
        <f>O266*H266</f>
        <v>0</v>
      </c>
      <c r="Q266" s="236">
        <v>3.0000000000000001E-05</v>
      </c>
      <c r="R266" s="236">
        <f>Q266*H266</f>
        <v>0.00049199999999999992</v>
      </c>
      <c r="S266" s="236">
        <v>0</v>
      </c>
      <c r="T266" s="23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8" t="s">
        <v>148</v>
      </c>
      <c r="AT266" s="238" t="s">
        <v>155</v>
      </c>
      <c r="AU266" s="238" t="s">
        <v>87</v>
      </c>
      <c r="AY266" s="18" t="s">
        <v>149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8" t="s">
        <v>85</v>
      </c>
      <c r="BK266" s="239">
        <f>ROUND(I266*H266,2)</f>
        <v>0</v>
      </c>
      <c r="BL266" s="18" t="s">
        <v>148</v>
      </c>
      <c r="BM266" s="238" t="s">
        <v>1917</v>
      </c>
    </row>
    <row r="267" s="2" customFormat="1">
      <c r="A267" s="39"/>
      <c r="B267" s="40"/>
      <c r="C267" s="41"/>
      <c r="D267" s="240" t="s">
        <v>162</v>
      </c>
      <c r="E267" s="41"/>
      <c r="F267" s="241" t="s">
        <v>1711</v>
      </c>
      <c r="G267" s="41"/>
      <c r="H267" s="41"/>
      <c r="I267" s="242"/>
      <c r="J267" s="41"/>
      <c r="K267" s="41"/>
      <c r="L267" s="45"/>
      <c r="M267" s="243"/>
      <c r="N267" s="244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162</v>
      </c>
      <c r="AU267" s="18" t="s">
        <v>87</v>
      </c>
    </row>
    <row r="268" s="14" customFormat="1">
      <c r="A268" s="14"/>
      <c r="B268" s="255"/>
      <c r="C268" s="256"/>
      <c r="D268" s="240" t="s">
        <v>163</v>
      </c>
      <c r="E268" s="257" t="s">
        <v>1</v>
      </c>
      <c r="F268" s="258" t="s">
        <v>1918</v>
      </c>
      <c r="G268" s="256"/>
      <c r="H268" s="259">
        <v>16.399999999999999</v>
      </c>
      <c r="I268" s="260"/>
      <c r="J268" s="256"/>
      <c r="K268" s="256"/>
      <c r="L268" s="261"/>
      <c r="M268" s="262"/>
      <c r="N268" s="263"/>
      <c r="O268" s="263"/>
      <c r="P268" s="263"/>
      <c r="Q268" s="263"/>
      <c r="R268" s="263"/>
      <c r="S268" s="263"/>
      <c r="T268" s="26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5" t="s">
        <v>163</v>
      </c>
      <c r="AU268" s="265" t="s">
        <v>87</v>
      </c>
      <c r="AV268" s="14" t="s">
        <v>87</v>
      </c>
      <c r="AW268" s="14" t="s">
        <v>33</v>
      </c>
      <c r="AX268" s="14" t="s">
        <v>85</v>
      </c>
      <c r="AY268" s="265" t="s">
        <v>149</v>
      </c>
    </row>
    <row r="269" s="2" customFormat="1" ht="16.5" customHeight="1">
      <c r="A269" s="39"/>
      <c r="B269" s="40"/>
      <c r="C269" s="280" t="s">
        <v>458</v>
      </c>
      <c r="D269" s="280" t="s">
        <v>553</v>
      </c>
      <c r="E269" s="281" t="s">
        <v>1919</v>
      </c>
      <c r="F269" s="282" t="s">
        <v>1920</v>
      </c>
      <c r="G269" s="283" t="s">
        <v>411</v>
      </c>
      <c r="H269" s="284">
        <v>16.646000000000001</v>
      </c>
      <c r="I269" s="285"/>
      <c r="J269" s="286">
        <f>ROUND(I269*H269,2)</f>
        <v>0</v>
      </c>
      <c r="K269" s="282" t="s">
        <v>159</v>
      </c>
      <c r="L269" s="287"/>
      <c r="M269" s="288" t="s">
        <v>1</v>
      </c>
      <c r="N269" s="289" t="s">
        <v>42</v>
      </c>
      <c r="O269" s="92"/>
      <c r="P269" s="236">
        <f>O269*H269</f>
        <v>0</v>
      </c>
      <c r="Q269" s="236">
        <v>0.0081899999999999994</v>
      </c>
      <c r="R269" s="236">
        <f>Q269*H269</f>
        <v>0.13633074000000001</v>
      </c>
      <c r="S269" s="236">
        <v>0</v>
      </c>
      <c r="T269" s="23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8" t="s">
        <v>197</v>
      </c>
      <c r="AT269" s="238" t="s">
        <v>553</v>
      </c>
      <c r="AU269" s="238" t="s">
        <v>87</v>
      </c>
      <c r="AY269" s="18" t="s">
        <v>149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8" t="s">
        <v>85</v>
      </c>
      <c r="BK269" s="239">
        <f>ROUND(I269*H269,2)</f>
        <v>0</v>
      </c>
      <c r="BL269" s="18" t="s">
        <v>148</v>
      </c>
      <c r="BM269" s="238" t="s">
        <v>1921</v>
      </c>
    </row>
    <row r="270" s="2" customFormat="1">
      <c r="A270" s="39"/>
      <c r="B270" s="40"/>
      <c r="C270" s="41"/>
      <c r="D270" s="240" t="s">
        <v>162</v>
      </c>
      <c r="E270" s="41"/>
      <c r="F270" s="241" t="s">
        <v>1920</v>
      </c>
      <c r="G270" s="41"/>
      <c r="H270" s="41"/>
      <c r="I270" s="242"/>
      <c r="J270" s="41"/>
      <c r="K270" s="41"/>
      <c r="L270" s="45"/>
      <c r="M270" s="243"/>
      <c r="N270" s="244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162</v>
      </c>
      <c r="AU270" s="18" t="s">
        <v>87</v>
      </c>
    </row>
    <row r="271" s="14" customFormat="1">
      <c r="A271" s="14"/>
      <c r="B271" s="255"/>
      <c r="C271" s="256"/>
      <c r="D271" s="240" t="s">
        <v>163</v>
      </c>
      <c r="E271" s="257" t="s">
        <v>1</v>
      </c>
      <c r="F271" s="258" t="s">
        <v>1922</v>
      </c>
      <c r="G271" s="256"/>
      <c r="H271" s="259">
        <v>16.399999999999999</v>
      </c>
      <c r="I271" s="260"/>
      <c r="J271" s="256"/>
      <c r="K271" s="256"/>
      <c r="L271" s="261"/>
      <c r="M271" s="262"/>
      <c r="N271" s="263"/>
      <c r="O271" s="263"/>
      <c r="P271" s="263"/>
      <c r="Q271" s="263"/>
      <c r="R271" s="263"/>
      <c r="S271" s="263"/>
      <c r="T271" s="26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5" t="s">
        <v>163</v>
      </c>
      <c r="AU271" s="265" t="s">
        <v>87</v>
      </c>
      <c r="AV271" s="14" t="s">
        <v>87</v>
      </c>
      <c r="AW271" s="14" t="s">
        <v>33</v>
      </c>
      <c r="AX271" s="14" t="s">
        <v>85</v>
      </c>
      <c r="AY271" s="265" t="s">
        <v>149</v>
      </c>
    </row>
    <row r="272" s="13" customFormat="1">
      <c r="A272" s="13"/>
      <c r="B272" s="245"/>
      <c r="C272" s="246"/>
      <c r="D272" s="240" t="s">
        <v>163</v>
      </c>
      <c r="E272" s="247" t="s">
        <v>1</v>
      </c>
      <c r="F272" s="248" t="s">
        <v>1399</v>
      </c>
      <c r="G272" s="246"/>
      <c r="H272" s="247" t="s">
        <v>1</v>
      </c>
      <c r="I272" s="249"/>
      <c r="J272" s="246"/>
      <c r="K272" s="246"/>
      <c r="L272" s="250"/>
      <c r="M272" s="251"/>
      <c r="N272" s="252"/>
      <c r="O272" s="252"/>
      <c r="P272" s="252"/>
      <c r="Q272" s="252"/>
      <c r="R272" s="252"/>
      <c r="S272" s="252"/>
      <c r="T272" s="25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4" t="s">
        <v>163</v>
      </c>
      <c r="AU272" s="254" t="s">
        <v>87</v>
      </c>
      <c r="AV272" s="13" t="s">
        <v>85</v>
      </c>
      <c r="AW272" s="13" t="s">
        <v>33</v>
      </c>
      <c r="AX272" s="13" t="s">
        <v>77</v>
      </c>
      <c r="AY272" s="254" t="s">
        <v>149</v>
      </c>
    </row>
    <row r="273" s="14" customFormat="1">
      <c r="A273" s="14"/>
      <c r="B273" s="255"/>
      <c r="C273" s="256"/>
      <c r="D273" s="240" t="s">
        <v>163</v>
      </c>
      <c r="E273" s="256"/>
      <c r="F273" s="258" t="s">
        <v>1923</v>
      </c>
      <c r="G273" s="256"/>
      <c r="H273" s="259">
        <v>16.646000000000001</v>
      </c>
      <c r="I273" s="260"/>
      <c r="J273" s="256"/>
      <c r="K273" s="256"/>
      <c r="L273" s="261"/>
      <c r="M273" s="262"/>
      <c r="N273" s="263"/>
      <c r="O273" s="263"/>
      <c r="P273" s="263"/>
      <c r="Q273" s="263"/>
      <c r="R273" s="263"/>
      <c r="S273" s="263"/>
      <c r="T273" s="26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5" t="s">
        <v>163</v>
      </c>
      <c r="AU273" s="265" t="s">
        <v>87</v>
      </c>
      <c r="AV273" s="14" t="s">
        <v>87</v>
      </c>
      <c r="AW273" s="14" t="s">
        <v>4</v>
      </c>
      <c r="AX273" s="14" t="s">
        <v>85</v>
      </c>
      <c r="AY273" s="265" t="s">
        <v>149</v>
      </c>
    </row>
    <row r="274" s="2" customFormat="1" ht="16.5" customHeight="1">
      <c r="A274" s="39"/>
      <c r="B274" s="40"/>
      <c r="C274" s="227" t="s">
        <v>464</v>
      </c>
      <c r="D274" s="227" t="s">
        <v>155</v>
      </c>
      <c r="E274" s="228" t="s">
        <v>1924</v>
      </c>
      <c r="F274" s="229" t="s">
        <v>1925</v>
      </c>
      <c r="G274" s="230" t="s">
        <v>284</v>
      </c>
      <c r="H274" s="231">
        <v>2</v>
      </c>
      <c r="I274" s="232"/>
      <c r="J274" s="233">
        <f>ROUND(I274*H274,2)</f>
        <v>0</v>
      </c>
      <c r="K274" s="229" t="s">
        <v>159</v>
      </c>
      <c r="L274" s="45"/>
      <c r="M274" s="234" t="s">
        <v>1</v>
      </c>
      <c r="N274" s="235" t="s">
        <v>42</v>
      </c>
      <c r="O274" s="92"/>
      <c r="P274" s="236">
        <f>O274*H274</f>
        <v>0</v>
      </c>
      <c r="Q274" s="236">
        <v>0.00010000000000000001</v>
      </c>
      <c r="R274" s="236">
        <f>Q274*H274</f>
        <v>0.00020000000000000001</v>
      </c>
      <c r="S274" s="236">
        <v>0</v>
      </c>
      <c r="T274" s="23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8" t="s">
        <v>148</v>
      </c>
      <c r="AT274" s="238" t="s">
        <v>155</v>
      </c>
      <c r="AU274" s="238" t="s">
        <v>87</v>
      </c>
      <c r="AY274" s="18" t="s">
        <v>149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8" t="s">
        <v>85</v>
      </c>
      <c r="BK274" s="239">
        <f>ROUND(I274*H274,2)</f>
        <v>0</v>
      </c>
      <c r="BL274" s="18" t="s">
        <v>148</v>
      </c>
      <c r="BM274" s="238" t="s">
        <v>1926</v>
      </c>
    </row>
    <row r="275" s="2" customFormat="1">
      <c r="A275" s="39"/>
      <c r="B275" s="40"/>
      <c r="C275" s="41"/>
      <c r="D275" s="240" t="s">
        <v>162</v>
      </c>
      <c r="E275" s="41"/>
      <c r="F275" s="241" t="s">
        <v>1927</v>
      </c>
      <c r="G275" s="41"/>
      <c r="H275" s="41"/>
      <c r="I275" s="242"/>
      <c r="J275" s="41"/>
      <c r="K275" s="41"/>
      <c r="L275" s="45"/>
      <c r="M275" s="243"/>
      <c r="N275" s="244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162</v>
      </c>
      <c r="AU275" s="18" t="s">
        <v>87</v>
      </c>
    </row>
    <row r="276" s="14" customFormat="1">
      <c r="A276" s="14"/>
      <c r="B276" s="255"/>
      <c r="C276" s="256"/>
      <c r="D276" s="240" t="s">
        <v>163</v>
      </c>
      <c r="E276" s="257" t="s">
        <v>1</v>
      </c>
      <c r="F276" s="258" t="s">
        <v>1928</v>
      </c>
      <c r="G276" s="256"/>
      <c r="H276" s="259">
        <v>1</v>
      </c>
      <c r="I276" s="260"/>
      <c r="J276" s="256"/>
      <c r="K276" s="256"/>
      <c r="L276" s="261"/>
      <c r="M276" s="262"/>
      <c r="N276" s="263"/>
      <c r="O276" s="263"/>
      <c r="P276" s="263"/>
      <c r="Q276" s="263"/>
      <c r="R276" s="263"/>
      <c r="S276" s="263"/>
      <c r="T276" s="26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5" t="s">
        <v>163</v>
      </c>
      <c r="AU276" s="265" t="s">
        <v>87</v>
      </c>
      <c r="AV276" s="14" t="s">
        <v>87</v>
      </c>
      <c r="AW276" s="14" t="s">
        <v>33</v>
      </c>
      <c r="AX276" s="14" t="s">
        <v>77</v>
      </c>
      <c r="AY276" s="265" t="s">
        <v>149</v>
      </c>
    </row>
    <row r="277" s="14" customFormat="1">
      <c r="A277" s="14"/>
      <c r="B277" s="255"/>
      <c r="C277" s="256"/>
      <c r="D277" s="240" t="s">
        <v>163</v>
      </c>
      <c r="E277" s="257" t="s">
        <v>1</v>
      </c>
      <c r="F277" s="258" t="s">
        <v>1929</v>
      </c>
      <c r="G277" s="256"/>
      <c r="H277" s="259">
        <v>1</v>
      </c>
      <c r="I277" s="260"/>
      <c r="J277" s="256"/>
      <c r="K277" s="256"/>
      <c r="L277" s="261"/>
      <c r="M277" s="262"/>
      <c r="N277" s="263"/>
      <c r="O277" s="263"/>
      <c r="P277" s="263"/>
      <c r="Q277" s="263"/>
      <c r="R277" s="263"/>
      <c r="S277" s="263"/>
      <c r="T277" s="26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5" t="s">
        <v>163</v>
      </c>
      <c r="AU277" s="265" t="s">
        <v>87</v>
      </c>
      <c r="AV277" s="14" t="s">
        <v>87</v>
      </c>
      <c r="AW277" s="14" t="s">
        <v>33</v>
      </c>
      <c r="AX277" s="14" t="s">
        <v>77</v>
      </c>
      <c r="AY277" s="265" t="s">
        <v>149</v>
      </c>
    </row>
    <row r="278" s="15" customFormat="1">
      <c r="A278" s="15"/>
      <c r="B278" s="269"/>
      <c r="C278" s="270"/>
      <c r="D278" s="240" t="s">
        <v>163</v>
      </c>
      <c r="E278" s="271" t="s">
        <v>1</v>
      </c>
      <c r="F278" s="272" t="s">
        <v>319</v>
      </c>
      <c r="G278" s="270"/>
      <c r="H278" s="273">
        <v>2</v>
      </c>
      <c r="I278" s="274"/>
      <c r="J278" s="270"/>
      <c r="K278" s="270"/>
      <c r="L278" s="275"/>
      <c r="M278" s="276"/>
      <c r="N278" s="277"/>
      <c r="O278" s="277"/>
      <c r="P278" s="277"/>
      <c r="Q278" s="277"/>
      <c r="R278" s="277"/>
      <c r="S278" s="277"/>
      <c r="T278" s="278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9" t="s">
        <v>163</v>
      </c>
      <c r="AU278" s="279" t="s">
        <v>87</v>
      </c>
      <c r="AV278" s="15" t="s">
        <v>148</v>
      </c>
      <c r="AW278" s="15" t="s">
        <v>33</v>
      </c>
      <c r="AX278" s="15" t="s">
        <v>85</v>
      </c>
      <c r="AY278" s="279" t="s">
        <v>149</v>
      </c>
    </row>
    <row r="279" s="2" customFormat="1" ht="16.5" customHeight="1">
      <c r="A279" s="39"/>
      <c r="B279" s="40"/>
      <c r="C279" s="280" t="s">
        <v>470</v>
      </c>
      <c r="D279" s="280" t="s">
        <v>553</v>
      </c>
      <c r="E279" s="281" t="s">
        <v>1930</v>
      </c>
      <c r="F279" s="282" t="s">
        <v>1931</v>
      </c>
      <c r="G279" s="283" t="s">
        <v>284</v>
      </c>
      <c r="H279" s="284">
        <v>1</v>
      </c>
      <c r="I279" s="285"/>
      <c r="J279" s="286">
        <f>ROUND(I279*H279,2)</f>
        <v>0</v>
      </c>
      <c r="K279" s="282" t="s">
        <v>159</v>
      </c>
      <c r="L279" s="287"/>
      <c r="M279" s="288" t="s">
        <v>1</v>
      </c>
      <c r="N279" s="289" t="s">
        <v>42</v>
      </c>
      <c r="O279" s="92"/>
      <c r="P279" s="236">
        <f>O279*H279</f>
        <v>0</v>
      </c>
      <c r="Q279" s="236">
        <v>0.0038999999999999998</v>
      </c>
      <c r="R279" s="236">
        <f>Q279*H279</f>
        <v>0.0038999999999999998</v>
      </c>
      <c r="S279" s="236">
        <v>0</v>
      </c>
      <c r="T279" s="237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8" t="s">
        <v>197</v>
      </c>
      <c r="AT279" s="238" t="s">
        <v>553</v>
      </c>
      <c r="AU279" s="238" t="s">
        <v>87</v>
      </c>
      <c r="AY279" s="18" t="s">
        <v>149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8" t="s">
        <v>85</v>
      </c>
      <c r="BK279" s="239">
        <f>ROUND(I279*H279,2)</f>
        <v>0</v>
      </c>
      <c r="BL279" s="18" t="s">
        <v>148</v>
      </c>
      <c r="BM279" s="238" t="s">
        <v>1932</v>
      </c>
    </row>
    <row r="280" s="2" customFormat="1">
      <c r="A280" s="39"/>
      <c r="B280" s="40"/>
      <c r="C280" s="41"/>
      <c r="D280" s="240" t="s">
        <v>162</v>
      </c>
      <c r="E280" s="41"/>
      <c r="F280" s="241" t="s">
        <v>1931</v>
      </c>
      <c r="G280" s="41"/>
      <c r="H280" s="41"/>
      <c r="I280" s="242"/>
      <c r="J280" s="41"/>
      <c r="K280" s="41"/>
      <c r="L280" s="45"/>
      <c r="M280" s="243"/>
      <c r="N280" s="244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162</v>
      </c>
      <c r="AU280" s="18" t="s">
        <v>87</v>
      </c>
    </row>
    <row r="281" s="14" customFormat="1">
      <c r="A281" s="14"/>
      <c r="B281" s="255"/>
      <c r="C281" s="256"/>
      <c r="D281" s="240" t="s">
        <v>163</v>
      </c>
      <c r="E281" s="257" t="s">
        <v>1</v>
      </c>
      <c r="F281" s="258" t="s">
        <v>949</v>
      </c>
      <c r="G281" s="256"/>
      <c r="H281" s="259">
        <v>1</v>
      </c>
      <c r="I281" s="260"/>
      <c r="J281" s="256"/>
      <c r="K281" s="256"/>
      <c r="L281" s="261"/>
      <c r="M281" s="262"/>
      <c r="N281" s="263"/>
      <c r="O281" s="263"/>
      <c r="P281" s="263"/>
      <c r="Q281" s="263"/>
      <c r="R281" s="263"/>
      <c r="S281" s="263"/>
      <c r="T281" s="26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5" t="s">
        <v>163</v>
      </c>
      <c r="AU281" s="265" t="s">
        <v>87</v>
      </c>
      <c r="AV281" s="14" t="s">
        <v>87</v>
      </c>
      <c r="AW281" s="14" t="s">
        <v>33</v>
      </c>
      <c r="AX281" s="14" t="s">
        <v>85</v>
      </c>
      <c r="AY281" s="265" t="s">
        <v>149</v>
      </c>
    </row>
    <row r="282" s="2" customFormat="1" ht="16.5" customHeight="1">
      <c r="A282" s="39"/>
      <c r="B282" s="40"/>
      <c r="C282" s="280" t="s">
        <v>476</v>
      </c>
      <c r="D282" s="280" t="s">
        <v>553</v>
      </c>
      <c r="E282" s="281" t="s">
        <v>1933</v>
      </c>
      <c r="F282" s="282" t="s">
        <v>1934</v>
      </c>
      <c r="G282" s="283" t="s">
        <v>284</v>
      </c>
      <c r="H282" s="284">
        <v>1</v>
      </c>
      <c r="I282" s="285"/>
      <c r="J282" s="286">
        <f>ROUND(I282*H282,2)</f>
        <v>0</v>
      </c>
      <c r="K282" s="282" t="s">
        <v>159</v>
      </c>
      <c r="L282" s="287"/>
      <c r="M282" s="288" t="s">
        <v>1</v>
      </c>
      <c r="N282" s="289" t="s">
        <v>42</v>
      </c>
      <c r="O282" s="92"/>
      <c r="P282" s="236">
        <f>O282*H282</f>
        <v>0</v>
      </c>
      <c r="Q282" s="236">
        <v>0.0043</v>
      </c>
      <c r="R282" s="236">
        <f>Q282*H282</f>
        <v>0.0043</v>
      </c>
      <c r="S282" s="236">
        <v>0</v>
      </c>
      <c r="T282" s="237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8" t="s">
        <v>197</v>
      </c>
      <c r="AT282" s="238" t="s">
        <v>553</v>
      </c>
      <c r="AU282" s="238" t="s">
        <v>87</v>
      </c>
      <c r="AY282" s="18" t="s">
        <v>149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8" t="s">
        <v>85</v>
      </c>
      <c r="BK282" s="239">
        <f>ROUND(I282*H282,2)</f>
        <v>0</v>
      </c>
      <c r="BL282" s="18" t="s">
        <v>148</v>
      </c>
      <c r="BM282" s="238" t="s">
        <v>1935</v>
      </c>
    </row>
    <row r="283" s="2" customFormat="1">
      <c r="A283" s="39"/>
      <c r="B283" s="40"/>
      <c r="C283" s="41"/>
      <c r="D283" s="240" t="s">
        <v>162</v>
      </c>
      <c r="E283" s="41"/>
      <c r="F283" s="241" t="s">
        <v>1934</v>
      </c>
      <c r="G283" s="41"/>
      <c r="H283" s="41"/>
      <c r="I283" s="242"/>
      <c r="J283" s="41"/>
      <c r="K283" s="41"/>
      <c r="L283" s="45"/>
      <c r="M283" s="243"/>
      <c r="N283" s="244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162</v>
      </c>
      <c r="AU283" s="18" t="s">
        <v>87</v>
      </c>
    </row>
    <row r="284" s="14" customFormat="1">
      <c r="A284" s="14"/>
      <c r="B284" s="255"/>
      <c r="C284" s="256"/>
      <c r="D284" s="240" t="s">
        <v>163</v>
      </c>
      <c r="E284" s="257" t="s">
        <v>1</v>
      </c>
      <c r="F284" s="258" t="s">
        <v>949</v>
      </c>
      <c r="G284" s="256"/>
      <c r="H284" s="259">
        <v>1</v>
      </c>
      <c r="I284" s="260"/>
      <c r="J284" s="256"/>
      <c r="K284" s="256"/>
      <c r="L284" s="261"/>
      <c r="M284" s="262"/>
      <c r="N284" s="263"/>
      <c r="O284" s="263"/>
      <c r="P284" s="263"/>
      <c r="Q284" s="263"/>
      <c r="R284" s="263"/>
      <c r="S284" s="263"/>
      <c r="T284" s="26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5" t="s">
        <v>163</v>
      </c>
      <c r="AU284" s="265" t="s">
        <v>87</v>
      </c>
      <c r="AV284" s="14" t="s">
        <v>87</v>
      </c>
      <c r="AW284" s="14" t="s">
        <v>33</v>
      </c>
      <c r="AX284" s="14" t="s">
        <v>85</v>
      </c>
      <c r="AY284" s="265" t="s">
        <v>149</v>
      </c>
    </row>
    <row r="285" s="2" customFormat="1" ht="16.5" customHeight="1">
      <c r="A285" s="39"/>
      <c r="B285" s="40"/>
      <c r="C285" s="227" t="s">
        <v>482</v>
      </c>
      <c r="D285" s="227" t="s">
        <v>155</v>
      </c>
      <c r="E285" s="228" t="s">
        <v>1936</v>
      </c>
      <c r="F285" s="229" t="s">
        <v>1937</v>
      </c>
      <c r="G285" s="230" t="s">
        <v>284</v>
      </c>
      <c r="H285" s="231">
        <v>9</v>
      </c>
      <c r="I285" s="232"/>
      <c r="J285" s="233">
        <f>ROUND(I285*H285,2)</f>
        <v>0</v>
      </c>
      <c r="K285" s="229" t="s">
        <v>159</v>
      </c>
      <c r="L285" s="45"/>
      <c r="M285" s="234" t="s">
        <v>1</v>
      </c>
      <c r="N285" s="235" t="s">
        <v>42</v>
      </c>
      <c r="O285" s="92"/>
      <c r="P285" s="236">
        <f>O285*H285</f>
        <v>0</v>
      </c>
      <c r="Q285" s="236">
        <v>0.00010000000000000001</v>
      </c>
      <c r="R285" s="236">
        <f>Q285*H285</f>
        <v>0.00090000000000000008</v>
      </c>
      <c r="S285" s="236">
        <v>0</v>
      </c>
      <c r="T285" s="23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8" t="s">
        <v>148</v>
      </c>
      <c r="AT285" s="238" t="s">
        <v>155</v>
      </c>
      <c r="AU285" s="238" t="s">
        <v>87</v>
      </c>
      <c r="AY285" s="18" t="s">
        <v>149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8" t="s">
        <v>85</v>
      </c>
      <c r="BK285" s="239">
        <f>ROUND(I285*H285,2)</f>
        <v>0</v>
      </c>
      <c r="BL285" s="18" t="s">
        <v>148</v>
      </c>
      <c r="BM285" s="238" t="s">
        <v>1938</v>
      </c>
    </row>
    <row r="286" s="2" customFormat="1">
      <c r="A286" s="39"/>
      <c r="B286" s="40"/>
      <c r="C286" s="41"/>
      <c r="D286" s="240" t="s">
        <v>162</v>
      </c>
      <c r="E286" s="41"/>
      <c r="F286" s="241" t="s">
        <v>1939</v>
      </c>
      <c r="G286" s="41"/>
      <c r="H286" s="41"/>
      <c r="I286" s="242"/>
      <c r="J286" s="41"/>
      <c r="K286" s="41"/>
      <c r="L286" s="45"/>
      <c r="M286" s="243"/>
      <c r="N286" s="244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162</v>
      </c>
      <c r="AU286" s="18" t="s">
        <v>87</v>
      </c>
    </row>
    <row r="287" s="14" customFormat="1">
      <c r="A287" s="14"/>
      <c r="B287" s="255"/>
      <c r="C287" s="256"/>
      <c r="D287" s="240" t="s">
        <v>163</v>
      </c>
      <c r="E287" s="257" t="s">
        <v>1</v>
      </c>
      <c r="F287" s="258" t="s">
        <v>1940</v>
      </c>
      <c r="G287" s="256"/>
      <c r="H287" s="259">
        <v>9</v>
      </c>
      <c r="I287" s="260"/>
      <c r="J287" s="256"/>
      <c r="K287" s="256"/>
      <c r="L287" s="261"/>
      <c r="M287" s="262"/>
      <c r="N287" s="263"/>
      <c r="O287" s="263"/>
      <c r="P287" s="263"/>
      <c r="Q287" s="263"/>
      <c r="R287" s="263"/>
      <c r="S287" s="263"/>
      <c r="T287" s="26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5" t="s">
        <v>163</v>
      </c>
      <c r="AU287" s="265" t="s">
        <v>87</v>
      </c>
      <c r="AV287" s="14" t="s">
        <v>87</v>
      </c>
      <c r="AW287" s="14" t="s">
        <v>33</v>
      </c>
      <c r="AX287" s="14" t="s">
        <v>85</v>
      </c>
      <c r="AY287" s="265" t="s">
        <v>149</v>
      </c>
    </row>
    <row r="288" s="2" customFormat="1" ht="16.5" customHeight="1">
      <c r="A288" s="39"/>
      <c r="B288" s="40"/>
      <c r="C288" s="280" t="s">
        <v>488</v>
      </c>
      <c r="D288" s="280" t="s">
        <v>553</v>
      </c>
      <c r="E288" s="281" t="s">
        <v>1941</v>
      </c>
      <c r="F288" s="282" t="s">
        <v>1942</v>
      </c>
      <c r="G288" s="283" t="s">
        <v>284</v>
      </c>
      <c r="H288" s="284">
        <v>9</v>
      </c>
      <c r="I288" s="285"/>
      <c r="J288" s="286">
        <f>ROUND(I288*H288,2)</f>
        <v>0</v>
      </c>
      <c r="K288" s="282" t="s">
        <v>159</v>
      </c>
      <c r="L288" s="287"/>
      <c r="M288" s="288" t="s">
        <v>1</v>
      </c>
      <c r="N288" s="289" t="s">
        <v>42</v>
      </c>
      <c r="O288" s="92"/>
      <c r="P288" s="236">
        <f>O288*H288</f>
        <v>0</v>
      </c>
      <c r="Q288" s="236">
        <v>0.0067999999999999996</v>
      </c>
      <c r="R288" s="236">
        <f>Q288*H288</f>
        <v>0.061199999999999997</v>
      </c>
      <c r="S288" s="236">
        <v>0</v>
      </c>
      <c r="T288" s="23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8" t="s">
        <v>197</v>
      </c>
      <c r="AT288" s="238" t="s">
        <v>553</v>
      </c>
      <c r="AU288" s="238" t="s">
        <v>87</v>
      </c>
      <c r="AY288" s="18" t="s">
        <v>149</v>
      </c>
      <c r="BE288" s="239">
        <f>IF(N288="základní",J288,0)</f>
        <v>0</v>
      </c>
      <c r="BF288" s="239">
        <f>IF(N288="snížená",J288,0)</f>
        <v>0</v>
      </c>
      <c r="BG288" s="239">
        <f>IF(N288="zákl. přenesená",J288,0)</f>
        <v>0</v>
      </c>
      <c r="BH288" s="239">
        <f>IF(N288="sníž. přenesená",J288,0)</f>
        <v>0</v>
      </c>
      <c r="BI288" s="239">
        <f>IF(N288="nulová",J288,0)</f>
        <v>0</v>
      </c>
      <c r="BJ288" s="18" t="s">
        <v>85</v>
      </c>
      <c r="BK288" s="239">
        <f>ROUND(I288*H288,2)</f>
        <v>0</v>
      </c>
      <c r="BL288" s="18" t="s">
        <v>148</v>
      </c>
      <c r="BM288" s="238" t="s">
        <v>1943</v>
      </c>
    </row>
    <row r="289" s="2" customFormat="1">
      <c r="A289" s="39"/>
      <c r="B289" s="40"/>
      <c r="C289" s="41"/>
      <c r="D289" s="240" t="s">
        <v>162</v>
      </c>
      <c r="E289" s="41"/>
      <c r="F289" s="241" t="s">
        <v>1942</v>
      </c>
      <c r="G289" s="41"/>
      <c r="H289" s="41"/>
      <c r="I289" s="242"/>
      <c r="J289" s="41"/>
      <c r="K289" s="41"/>
      <c r="L289" s="45"/>
      <c r="M289" s="243"/>
      <c r="N289" s="244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162</v>
      </c>
      <c r="AU289" s="18" t="s">
        <v>87</v>
      </c>
    </row>
    <row r="290" s="14" customFormat="1">
      <c r="A290" s="14"/>
      <c r="B290" s="255"/>
      <c r="C290" s="256"/>
      <c r="D290" s="240" t="s">
        <v>163</v>
      </c>
      <c r="E290" s="257" t="s">
        <v>1</v>
      </c>
      <c r="F290" s="258" t="s">
        <v>1944</v>
      </c>
      <c r="G290" s="256"/>
      <c r="H290" s="259">
        <v>9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5" t="s">
        <v>163</v>
      </c>
      <c r="AU290" s="265" t="s">
        <v>87</v>
      </c>
      <c r="AV290" s="14" t="s">
        <v>87</v>
      </c>
      <c r="AW290" s="14" t="s">
        <v>33</v>
      </c>
      <c r="AX290" s="14" t="s">
        <v>85</v>
      </c>
      <c r="AY290" s="265" t="s">
        <v>149</v>
      </c>
    </row>
    <row r="291" s="2" customFormat="1" ht="16.5" customHeight="1">
      <c r="A291" s="39"/>
      <c r="B291" s="40"/>
      <c r="C291" s="227" t="s">
        <v>494</v>
      </c>
      <c r="D291" s="227" t="s">
        <v>155</v>
      </c>
      <c r="E291" s="228" t="s">
        <v>1756</v>
      </c>
      <c r="F291" s="229" t="s">
        <v>1757</v>
      </c>
      <c r="G291" s="230" t="s">
        <v>425</v>
      </c>
      <c r="H291" s="231">
        <v>2</v>
      </c>
      <c r="I291" s="232"/>
      <c r="J291" s="233">
        <f>ROUND(I291*H291,2)</f>
        <v>0</v>
      </c>
      <c r="K291" s="229" t="s">
        <v>159</v>
      </c>
      <c r="L291" s="45"/>
      <c r="M291" s="234" t="s">
        <v>1</v>
      </c>
      <c r="N291" s="235" t="s">
        <v>42</v>
      </c>
      <c r="O291" s="92"/>
      <c r="P291" s="236">
        <f>O291*H291</f>
        <v>0</v>
      </c>
      <c r="Q291" s="236">
        <v>0</v>
      </c>
      <c r="R291" s="236">
        <f>Q291*H291</f>
        <v>0</v>
      </c>
      <c r="S291" s="236">
        <v>0.59999999999999998</v>
      </c>
      <c r="T291" s="237">
        <f>S291*H291</f>
        <v>1.2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8" t="s">
        <v>148</v>
      </c>
      <c r="AT291" s="238" t="s">
        <v>155</v>
      </c>
      <c r="AU291" s="238" t="s">
        <v>87</v>
      </c>
      <c r="AY291" s="18" t="s">
        <v>149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8" t="s">
        <v>85</v>
      </c>
      <c r="BK291" s="239">
        <f>ROUND(I291*H291,2)</f>
        <v>0</v>
      </c>
      <c r="BL291" s="18" t="s">
        <v>148</v>
      </c>
      <c r="BM291" s="238" t="s">
        <v>1945</v>
      </c>
    </row>
    <row r="292" s="2" customFormat="1">
      <c r="A292" s="39"/>
      <c r="B292" s="40"/>
      <c r="C292" s="41"/>
      <c r="D292" s="240" t="s">
        <v>162</v>
      </c>
      <c r="E292" s="41"/>
      <c r="F292" s="241" t="s">
        <v>1759</v>
      </c>
      <c r="G292" s="41"/>
      <c r="H292" s="41"/>
      <c r="I292" s="242"/>
      <c r="J292" s="41"/>
      <c r="K292" s="41"/>
      <c r="L292" s="45"/>
      <c r="M292" s="243"/>
      <c r="N292" s="244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162</v>
      </c>
      <c r="AU292" s="18" t="s">
        <v>87</v>
      </c>
    </row>
    <row r="293" s="13" customFormat="1">
      <c r="A293" s="13"/>
      <c r="B293" s="245"/>
      <c r="C293" s="246"/>
      <c r="D293" s="240" t="s">
        <v>163</v>
      </c>
      <c r="E293" s="247" t="s">
        <v>1</v>
      </c>
      <c r="F293" s="248" t="s">
        <v>1946</v>
      </c>
      <c r="G293" s="246"/>
      <c r="H293" s="247" t="s">
        <v>1</v>
      </c>
      <c r="I293" s="249"/>
      <c r="J293" s="246"/>
      <c r="K293" s="246"/>
      <c r="L293" s="250"/>
      <c r="M293" s="251"/>
      <c r="N293" s="252"/>
      <c r="O293" s="252"/>
      <c r="P293" s="252"/>
      <c r="Q293" s="252"/>
      <c r="R293" s="252"/>
      <c r="S293" s="252"/>
      <c r="T293" s="25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4" t="s">
        <v>163</v>
      </c>
      <c r="AU293" s="254" t="s">
        <v>87</v>
      </c>
      <c r="AV293" s="13" t="s">
        <v>85</v>
      </c>
      <c r="AW293" s="13" t="s">
        <v>33</v>
      </c>
      <c r="AX293" s="13" t="s">
        <v>77</v>
      </c>
      <c r="AY293" s="254" t="s">
        <v>149</v>
      </c>
    </row>
    <row r="294" s="14" customFormat="1">
      <c r="A294" s="14"/>
      <c r="B294" s="255"/>
      <c r="C294" s="256"/>
      <c r="D294" s="240" t="s">
        <v>163</v>
      </c>
      <c r="E294" s="257" t="s">
        <v>1</v>
      </c>
      <c r="F294" s="258" t="s">
        <v>1947</v>
      </c>
      <c r="G294" s="256"/>
      <c r="H294" s="259">
        <v>2</v>
      </c>
      <c r="I294" s="260"/>
      <c r="J294" s="256"/>
      <c r="K294" s="256"/>
      <c r="L294" s="261"/>
      <c r="M294" s="262"/>
      <c r="N294" s="263"/>
      <c r="O294" s="263"/>
      <c r="P294" s="263"/>
      <c r="Q294" s="263"/>
      <c r="R294" s="263"/>
      <c r="S294" s="263"/>
      <c r="T294" s="26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5" t="s">
        <v>163</v>
      </c>
      <c r="AU294" s="265" t="s">
        <v>87</v>
      </c>
      <c r="AV294" s="14" t="s">
        <v>87</v>
      </c>
      <c r="AW294" s="14" t="s">
        <v>33</v>
      </c>
      <c r="AX294" s="14" t="s">
        <v>85</v>
      </c>
      <c r="AY294" s="265" t="s">
        <v>149</v>
      </c>
    </row>
    <row r="295" s="2" customFormat="1" ht="16.5" customHeight="1">
      <c r="A295" s="39"/>
      <c r="B295" s="40"/>
      <c r="C295" s="227" t="s">
        <v>500</v>
      </c>
      <c r="D295" s="227" t="s">
        <v>155</v>
      </c>
      <c r="E295" s="228" t="s">
        <v>1745</v>
      </c>
      <c r="F295" s="229" t="s">
        <v>1746</v>
      </c>
      <c r="G295" s="230" t="s">
        <v>1747</v>
      </c>
      <c r="H295" s="231">
        <v>6</v>
      </c>
      <c r="I295" s="232"/>
      <c r="J295" s="233">
        <f>ROUND(I295*H295,2)</f>
        <v>0</v>
      </c>
      <c r="K295" s="229" t="s">
        <v>159</v>
      </c>
      <c r="L295" s="45"/>
      <c r="M295" s="234" t="s">
        <v>1</v>
      </c>
      <c r="N295" s="235" t="s">
        <v>42</v>
      </c>
      <c r="O295" s="92"/>
      <c r="P295" s="236">
        <f>O295*H295</f>
        <v>0</v>
      </c>
      <c r="Q295" s="236">
        <v>0.00031</v>
      </c>
      <c r="R295" s="236">
        <f>Q295*H295</f>
        <v>0.0018600000000000001</v>
      </c>
      <c r="S295" s="236">
        <v>0</v>
      </c>
      <c r="T295" s="23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8" t="s">
        <v>148</v>
      </c>
      <c r="AT295" s="238" t="s">
        <v>155</v>
      </c>
      <c r="AU295" s="238" t="s">
        <v>87</v>
      </c>
      <c r="AY295" s="18" t="s">
        <v>149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8" t="s">
        <v>85</v>
      </c>
      <c r="BK295" s="239">
        <f>ROUND(I295*H295,2)</f>
        <v>0</v>
      </c>
      <c r="BL295" s="18" t="s">
        <v>148</v>
      </c>
      <c r="BM295" s="238" t="s">
        <v>1948</v>
      </c>
    </row>
    <row r="296" s="2" customFormat="1">
      <c r="A296" s="39"/>
      <c r="B296" s="40"/>
      <c r="C296" s="41"/>
      <c r="D296" s="240" t="s">
        <v>162</v>
      </c>
      <c r="E296" s="41"/>
      <c r="F296" s="241" t="s">
        <v>1749</v>
      </c>
      <c r="G296" s="41"/>
      <c r="H296" s="41"/>
      <c r="I296" s="242"/>
      <c r="J296" s="41"/>
      <c r="K296" s="41"/>
      <c r="L296" s="45"/>
      <c r="M296" s="243"/>
      <c r="N296" s="244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162</v>
      </c>
      <c r="AU296" s="18" t="s">
        <v>87</v>
      </c>
    </row>
    <row r="297" s="14" customFormat="1">
      <c r="A297" s="14"/>
      <c r="B297" s="255"/>
      <c r="C297" s="256"/>
      <c r="D297" s="240" t="s">
        <v>163</v>
      </c>
      <c r="E297" s="257" t="s">
        <v>1</v>
      </c>
      <c r="F297" s="258" t="s">
        <v>1949</v>
      </c>
      <c r="G297" s="256"/>
      <c r="H297" s="259">
        <v>6</v>
      </c>
      <c r="I297" s="260"/>
      <c r="J297" s="256"/>
      <c r="K297" s="256"/>
      <c r="L297" s="261"/>
      <c r="M297" s="262"/>
      <c r="N297" s="263"/>
      <c r="O297" s="263"/>
      <c r="P297" s="263"/>
      <c r="Q297" s="263"/>
      <c r="R297" s="263"/>
      <c r="S297" s="263"/>
      <c r="T297" s="26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5" t="s">
        <v>163</v>
      </c>
      <c r="AU297" s="265" t="s">
        <v>87</v>
      </c>
      <c r="AV297" s="14" t="s">
        <v>87</v>
      </c>
      <c r="AW297" s="14" t="s">
        <v>33</v>
      </c>
      <c r="AX297" s="14" t="s">
        <v>85</v>
      </c>
      <c r="AY297" s="265" t="s">
        <v>149</v>
      </c>
    </row>
    <row r="298" s="2" customFormat="1" ht="16.5" customHeight="1">
      <c r="A298" s="39"/>
      <c r="B298" s="40"/>
      <c r="C298" s="227" t="s">
        <v>506</v>
      </c>
      <c r="D298" s="227" t="s">
        <v>155</v>
      </c>
      <c r="E298" s="228" t="s">
        <v>1950</v>
      </c>
      <c r="F298" s="229" t="s">
        <v>1951</v>
      </c>
      <c r="G298" s="230" t="s">
        <v>1747</v>
      </c>
      <c r="H298" s="231">
        <v>5</v>
      </c>
      <c r="I298" s="232"/>
      <c r="J298" s="233">
        <f>ROUND(I298*H298,2)</f>
        <v>0</v>
      </c>
      <c r="K298" s="229" t="s">
        <v>159</v>
      </c>
      <c r="L298" s="45"/>
      <c r="M298" s="234" t="s">
        <v>1</v>
      </c>
      <c r="N298" s="235" t="s">
        <v>42</v>
      </c>
      <c r="O298" s="92"/>
      <c r="P298" s="236">
        <f>O298*H298</f>
        <v>0</v>
      </c>
      <c r="Q298" s="236">
        <v>0.00031</v>
      </c>
      <c r="R298" s="236">
        <f>Q298*H298</f>
        <v>0.00155</v>
      </c>
      <c r="S298" s="236">
        <v>0</v>
      </c>
      <c r="T298" s="23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8" t="s">
        <v>148</v>
      </c>
      <c r="AT298" s="238" t="s">
        <v>155</v>
      </c>
      <c r="AU298" s="238" t="s">
        <v>87</v>
      </c>
      <c r="AY298" s="18" t="s">
        <v>149</v>
      </c>
      <c r="BE298" s="239">
        <f>IF(N298="základní",J298,0)</f>
        <v>0</v>
      </c>
      <c r="BF298" s="239">
        <f>IF(N298="snížená",J298,0)</f>
        <v>0</v>
      </c>
      <c r="BG298" s="239">
        <f>IF(N298="zákl. přenesená",J298,0)</f>
        <v>0</v>
      </c>
      <c r="BH298" s="239">
        <f>IF(N298="sníž. přenesená",J298,0)</f>
        <v>0</v>
      </c>
      <c r="BI298" s="239">
        <f>IF(N298="nulová",J298,0)</f>
        <v>0</v>
      </c>
      <c r="BJ298" s="18" t="s">
        <v>85</v>
      </c>
      <c r="BK298" s="239">
        <f>ROUND(I298*H298,2)</f>
        <v>0</v>
      </c>
      <c r="BL298" s="18" t="s">
        <v>148</v>
      </c>
      <c r="BM298" s="238" t="s">
        <v>1952</v>
      </c>
    </row>
    <row r="299" s="2" customFormat="1">
      <c r="A299" s="39"/>
      <c r="B299" s="40"/>
      <c r="C299" s="41"/>
      <c r="D299" s="240" t="s">
        <v>162</v>
      </c>
      <c r="E299" s="41"/>
      <c r="F299" s="241" t="s">
        <v>1953</v>
      </c>
      <c r="G299" s="41"/>
      <c r="H299" s="41"/>
      <c r="I299" s="242"/>
      <c r="J299" s="41"/>
      <c r="K299" s="41"/>
      <c r="L299" s="45"/>
      <c r="M299" s="243"/>
      <c r="N299" s="244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162</v>
      </c>
      <c r="AU299" s="18" t="s">
        <v>87</v>
      </c>
    </row>
    <row r="300" s="14" customFormat="1">
      <c r="A300" s="14"/>
      <c r="B300" s="255"/>
      <c r="C300" s="256"/>
      <c r="D300" s="240" t="s">
        <v>163</v>
      </c>
      <c r="E300" s="257" t="s">
        <v>1</v>
      </c>
      <c r="F300" s="258" t="s">
        <v>1954</v>
      </c>
      <c r="G300" s="256"/>
      <c r="H300" s="259">
        <v>5</v>
      </c>
      <c r="I300" s="260"/>
      <c r="J300" s="256"/>
      <c r="K300" s="256"/>
      <c r="L300" s="261"/>
      <c r="M300" s="262"/>
      <c r="N300" s="263"/>
      <c r="O300" s="263"/>
      <c r="P300" s="263"/>
      <c r="Q300" s="263"/>
      <c r="R300" s="263"/>
      <c r="S300" s="263"/>
      <c r="T300" s="26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5" t="s">
        <v>163</v>
      </c>
      <c r="AU300" s="265" t="s">
        <v>87</v>
      </c>
      <c r="AV300" s="14" t="s">
        <v>87</v>
      </c>
      <c r="AW300" s="14" t="s">
        <v>33</v>
      </c>
      <c r="AX300" s="14" t="s">
        <v>85</v>
      </c>
      <c r="AY300" s="265" t="s">
        <v>149</v>
      </c>
    </row>
    <row r="301" s="2" customFormat="1" ht="16.5" customHeight="1">
      <c r="A301" s="39"/>
      <c r="B301" s="40"/>
      <c r="C301" s="227" t="s">
        <v>513</v>
      </c>
      <c r="D301" s="227" t="s">
        <v>155</v>
      </c>
      <c r="E301" s="228" t="s">
        <v>1751</v>
      </c>
      <c r="F301" s="229" t="s">
        <v>1752</v>
      </c>
      <c r="G301" s="230" t="s">
        <v>1747</v>
      </c>
      <c r="H301" s="231">
        <v>2</v>
      </c>
      <c r="I301" s="232"/>
      <c r="J301" s="233">
        <f>ROUND(I301*H301,2)</f>
        <v>0</v>
      </c>
      <c r="K301" s="229" t="s">
        <v>159</v>
      </c>
      <c r="L301" s="45"/>
      <c r="M301" s="234" t="s">
        <v>1</v>
      </c>
      <c r="N301" s="235" t="s">
        <v>42</v>
      </c>
      <c r="O301" s="92"/>
      <c r="P301" s="236">
        <f>O301*H301</f>
        <v>0</v>
      </c>
      <c r="Q301" s="236">
        <v>0.00025000000000000001</v>
      </c>
      <c r="R301" s="236">
        <f>Q301*H301</f>
        <v>0.00050000000000000001</v>
      </c>
      <c r="S301" s="236">
        <v>0</v>
      </c>
      <c r="T301" s="237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8" t="s">
        <v>148</v>
      </c>
      <c r="AT301" s="238" t="s">
        <v>155</v>
      </c>
      <c r="AU301" s="238" t="s">
        <v>87</v>
      </c>
      <c r="AY301" s="18" t="s">
        <v>149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8" t="s">
        <v>85</v>
      </c>
      <c r="BK301" s="239">
        <f>ROUND(I301*H301,2)</f>
        <v>0</v>
      </c>
      <c r="BL301" s="18" t="s">
        <v>148</v>
      </c>
      <c r="BM301" s="238" t="s">
        <v>1955</v>
      </c>
    </row>
    <row r="302" s="2" customFormat="1">
      <c r="A302" s="39"/>
      <c r="B302" s="40"/>
      <c r="C302" s="41"/>
      <c r="D302" s="240" t="s">
        <v>162</v>
      </c>
      <c r="E302" s="41"/>
      <c r="F302" s="241" t="s">
        <v>1754</v>
      </c>
      <c r="G302" s="41"/>
      <c r="H302" s="41"/>
      <c r="I302" s="242"/>
      <c r="J302" s="41"/>
      <c r="K302" s="41"/>
      <c r="L302" s="45"/>
      <c r="M302" s="243"/>
      <c r="N302" s="244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162</v>
      </c>
      <c r="AU302" s="18" t="s">
        <v>87</v>
      </c>
    </row>
    <row r="303" s="14" customFormat="1">
      <c r="A303" s="14"/>
      <c r="B303" s="255"/>
      <c r="C303" s="256"/>
      <c r="D303" s="240" t="s">
        <v>163</v>
      </c>
      <c r="E303" s="257" t="s">
        <v>1</v>
      </c>
      <c r="F303" s="258" t="s">
        <v>1755</v>
      </c>
      <c r="G303" s="256"/>
      <c r="H303" s="259">
        <v>2</v>
      </c>
      <c r="I303" s="260"/>
      <c r="J303" s="256"/>
      <c r="K303" s="256"/>
      <c r="L303" s="261"/>
      <c r="M303" s="262"/>
      <c r="N303" s="263"/>
      <c r="O303" s="263"/>
      <c r="P303" s="263"/>
      <c r="Q303" s="263"/>
      <c r="R303" s="263"/>
      <c r="S303" s="263"/>
      <c r="T303" s="26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5" t="s">
        <v>163</v>
      </c>
      <c r="AU303" s="265" t="s">
        <v>87</v>
      </c>
      <c r="AV303" s="14" t="s">
        <v>87</v>
      </c>
      <c r="AW303" s="14" t="s">
        <v>33</v>
      </c>
      <c r="AX303" s="14" t="s">
        <v>85</v>
      </c>
      <c r="AY303" s="265" t="s">
        <v>149</v>
      </c>
    </row>
    <row r="304" s="2" customFormat="1" ht="21.75" customHeight="1">
      <c r="A304" s="39"/>
      <c r="B304" s="40"/>
      <c r="C304" s="227" t="s">
        <v>525</v>
      </c>
      <c r="D304" s="227" t="s">
        <v>155</v>
      </c>
      <c r="E304" s="228" t="s">
        <v>1768</v>
      </c>
      <c r="F304" s="229" t="s">
        <v>1769</v>
      </c>
      <c r="G304" s="230" t="s">
        <v>284</v>
      </c>
      <c r="H304" s="231">
        <v>1</v>
      </c>
      <c r="I304" s="232"/>
      <c r="J304" s="233">
        <f>ROUND(I304*H304,2)</f>
        <v>0</v>
      </c>
      <c r="K304" s="229" t="s">
        <v>159</v>
      </c>
      <c r="L304" s="45"/>
      <c r="M304" s="234" t="s">
        <v>1</v>
      </c>
      <c r="N304" s="235" t="s">
        <v>42</v>
      </c>
      <c r="O304" s="92"/>
      <c r="P304" s="236">
        <f>O304*H304</f>
        <v>0</v>
      </c>
      <c r="Q304" s="236">
        <v>2.2558199999999999</v>
      </c>
      <c r="R304" s="236">
        <f>Q304*H304</f>
        <v>2.2558199999999999</v>
      </c>
      <c r="S304" s="236">
        <v>0</v>
      </c>
      <c r="T304" s="23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8" t="s">
        <v>148</v>
      </c>
      <c r="AT304" s="238" t="s">
        <v>155</v>
      </c>
      <c r="AU304" s="238" t="s">
        <v>87</v>
      </c>
      <c r="AY304" s="18" t="s">
        <v>149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8" t="s">
        <v>85</v>
      </c>
      <c r="BK304" s="239">
        <f>ROUND(I304*H304,2)</f>
        <v>0</v>
      </c>
      <c r="BL304" s="18" t="s">
        <v>148</v>
      </c>
      <c r="BM304" s="238" t="s">
        <v>1956</v>
      </c>
    </row>
    <row r="305" s="2" customFormat="1">
      <c r="A305" s="39"/>
      <c r="B305" s="40"/>
      <c r="C305" s="41"/>
      <c r="D305" s="240" t="s">
        <v>162</v>
      </c>
      <c r="E305" s="41"/>
      <c r="F305" s="241" t="s">
        <v>1771</v>
      </c>
      <c r="G305" s="41"/>
      <c r="H305" s="41"/>
      <c r="I305" s="242"/>
      <c r="J305" s="41"/>
      <c r="K305" s="41"/>
      <c r="L305" s="45"/>
      <c r="M305" s="243"/>
      <c r="N305" s="244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162</v>
      </c>
      <c r="AU305" s="18" t="s">
        <v>87</v>
      </c>
    </row>
    <row r="306" s="14" customFormat="1">
      <c r="A306" s="14"/>
      <c r="B306" s="255"/>
      <c r="C306" s="256"/>
      <c r="D306" s="240" t="s">
        <v>163</v>
      </c>
      <c r="E306" s="257" t="s">
        <v>1</v>
      </c>
      <c r="F306" s="258" t="s">
        <v>1957</v>
      </c>
      <c r="G306" s="256"/>
      <c r="H306" s="259">
        <v>1</v>
      </c>
      <c r="I306" s="260"/>
      <c r="J306" s="256"/>
      <c r="K306" s="256"/>
      <c r="L306" s="261"/>
      <c r="M306" s="262"/>
      <c r="N306" s="263"/>
      <c r="O306" s="263"/>
      <c r="P306" s="263"/>
      <c r="Q306" s="263"/>
      <c r="R306" s="263"/>
      <c r="S306" s="263"/>
      <c r="T306" s="26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5" t="s">
        <v>163</v>
      </c>
      <c r="AU306" s="265" t="s">
        <v>87</v>
      </c>
      <c r="AV306" s="14" t="s">
        <v>87</v>
      </c>
      <c r="AW306" s="14" t="s">
        <v>33</v>
      </c>
      <c r="AX306" s="14" t="s">
        <v>85</v>
      </c>
      <c r="AY306" s="265" t="s">
        <v>149</v>
      </c>
    </row>
    <row r="307" s="2" customFormat="1" ht="21.75" customHeight="1">
      <c r="A307" s="39"/>
      <c r="B307" s="40"/>
      <c r="C307" s="227" t="s">
        <v>531</v>
      </c>
      <c r="D307" s="227" t="s">
        <v>155</v>
      </c>
      <c r="E307" s="228" t="s">
        <v>1762</v>
      </c>
      <c r="F307" s="229" t="s">
        <v>1763</v>
      </c>
      <c r="G307" s="230" t="s">
        <v>284</v>
      </c>
      <c r="H307" s="231">
        <v>7</v>
      </c>
      <c r="I307" s="232"/>
      <c r="J307" s="233">
        <f>ROUND(I307*H307,2)</f>
        <v>0</v>
      </c>
      <c r="K307" s="229" t="s">
        <v>159</v>
      </c>
      <c r="L307" s="45"/>
      <c r="M307" s="234" t="s">
        <v>1</v>
      </c>
      <c r="N307" s="235" t="s">
        <v>42</v>
      </c>
      <c r="O307" s="92"/>
      <c r="P307" s="236">
        <f>O307*H307</f>
        <v>0</v>
      </c>
      <c r="Q307" s="236">
        <v>2.1158700000000001</v>
      </c>
      <c r="R307" s="236">
        <f>Q307*H307</f>
        <v>14.81109</v>
      </c>
      <c r="S307" s="236">
        <v>0</v>
      </c>
      <c r="T307" s="23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8" t="s">
        <v>148</v>
      </c>
      <c r="AT307" s="238" t="s">
        <v>155</v>
      </c>
      <c r="AU307" s="238" t="s">
        <v>87</v>
      </c>
      <c r="AY307" s="18" t="s">
        <v>149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8" t="s">
        <v>85</v>
      </c>
      <c r="BK307" s="239">
        <f>ROUND(I307*H307,2)</f>
        <v>0</v>
      </c>
      <c r="BL307" s="18" t="s">
        <v>148</v>
      </c>
      <c r="BM307" s="238" t="s">
        <v>1770</v>
      </c>
    </row>
    <row r="308" s="2" customFormat="1">
      <c r="A308" s="39"/>
      <c r="B308" s="40"/>
      <c r="C308" s="41"/>
      <c r="D308" s="240" t="s">
        <v>162</v>
      </c>
      <c r="E308" s="41"/>
      <c r="F308" s="241" t="s">
        <v>1765</v>
      </c>
      <c r="G308" s="41"/>
      <c r="H308" s="41"/>
      <c r="I308" s="242"/>
      <c r="J308" s="41"/>
      <c r="K308" s="41"/>
      <c r="L308" s="45"/>
      <c r="M308" s="243"/>
      <c r="N308" s="244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162</v>
      </c>
      <c r="AU308" s="18" t="s">
        <v>87</v>
      </c>
    </row>
    <row r="309" s="14" customFormat="1">
      <c r="A309" s="14"/>
      <c r="B309" s="255"/>
      <c r="C309" s="256"/>
      <c r="D309" s="240" t="s">
        <v>163</v>
      </c>
      <c r="E309" s="257" t="s">
        <v>1</v>
      </c>
      <c r="F309" s="258" t="s">
        <v>1958</v>
      </c>
      <c r="G309" s="256"/>
      <c r="H309" s="259">
        <v>7</v>
      </c>
      <c r="I309" s="260"/>
      <c r="J309" s="256"/>
      <c r="K309" s="256"/>
      <c r="L309" s="261"/>
      <c r="M309" s="262"/>
      <c r="N309" s="263"/>
      <c r="O309" s="263"/>
      <c r="P309" s="263"/>
      <c r="Q309" s="263"/>
      <c r="R309" s="263"/>
      <c r="S309" s="263"/>
      <c r="T309" s="26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5" t="s">
        <v>163</v>
      </c>
      <c r="AU309" s="265" t="s">
        <v>87</v>
      </c>
      <c r="AV309" s="14" t="s">
        <v>87</v>
      </c>
      <c r="AW309" s="14" t="s">
        <v>33</v>
      </c>
      <c r="AX309" s="14" t="s">
        <v>85</v>
      </c>
      <c r="AY309" s="265" t="s">
        <v>149</v>
      </c>
    </row>
    <row r="310" s="2" customFormat="1" ht="16.5" customHeight="1">
      <c r="A310" s="39"/>
      <c r="B310" s="40"/>
      <c r="C310" s="280" t="s">
        <v>538</v>
      </c>
      <c r="D310" s="280" t="s">
        <v>553</v>
      </c>
      <c r="E310" s="281" t="s">
        <v>1959</v>
      </c>
      <c r="F310" s="282" t="s">
        <v>1779</v>
      </c>
      <c r="G310" s="283" t="s">
        <v>284</v>
      </c>
      <c r="H310" s="284">
        <v>1</v>
      </c>
      <c r="I310" s="285"/>
      <c r="J310" s="286">
        <f>ROUND(I310*H310,2)</f>
        <v>0</v>
      </c>
      <c r="K310" s="282" t="s">
        <v>1</v>
      </c>
      <c r="L310" s="287"/>
      <c r="M310" s="288" t="s">
        <v>1</v>
      </c>
      <c r="N310" s="289" t="s">
        <v>42</v>
      </c>
      <c r="O310" s="92"/>
      <c r="P310" s="236">
        <f>O310*H310</f>
        <v>0</v>
      </c>
      <c r="Q310" s="236">
        <v>1.6140000000000001</v>
      </c>
      <c r="R310" s="236">
        <f>Q310*H310</f>
        <v>1.6140000000000001</v>
      </c>
      <c r="S310" s="236">
        <v>0</v>
      </c>
      <c r="T310" s="23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8" t="s">
        <v>197</v>
      </c>
      <c r="AT310" s="238" t="s">
        <v>553</v>
      </c>
      <c r="AU310" s="238" t="s">
        <v>87</v>
      </c>
      <c r="AY310" s="18" t="s">
        <v>149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8" t="s">
        <v>85</v>
      </c>
      <c r="BK310" s="239">
        <f>ROUND(I310*H310,2)</f>
        <v>0</v>
      </c>
      <c r="BL310" s="18" t="s">
        <v>148</v>
      </c>
      <c r="BM310" s="238" t="s">
        <v>1960</v>
      </c>
    </row>
    <row r="311" s="2" customFormat="1">
      <c r="A311" s="39"/>
      <c r="B311" s="40"/>
      <c r="C311" s="41"/>
      <c r="D311" s="240" t="s">
        <v>162</v>
      </c>
      <c r="E311" s="41"/>
      <c r="F311" s="241" t="s">
        <v>1779</v>
      </c>
      <c r="G311" s="41"/>
      <c r="H311" s="41"/>
      <c r="I311" s="242"/>
      <c r="J311" s="41"/>
      <c r="K311" s="41"/>
      <c r="L311" s="45"/>
      <c r="M311" s="243"/>
      <c r="N311" s="244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162</v>
      </c>
      <c r="AU311" s="18" t="s">
        <v>87</v>
      </c>
    </row>
    <row r="312" s="13" customFormat="1">
      <c r="A312" s="13"/>
      <c r="B312" s="245"/>
      <c r="C312" s="246"/>
      <c r="D312" s="240" t="s">
        <v>163</v>
      </c>
      <c r="E312" s="247" t="s">
        <v>1</v>
      </c>
      <c r="F312" s="248" t="s">
        <v>1961</v>
      </c>
      <c r="G312" s="246"/>
      <c r="H312" s="247" t="s">
        <v>1</v>
      </c>
      <c r="I312" s="249"/>
      <c r="J312" s="246"/>
      <c r="K312" s="246"/>
      <c r="L312" s="250"/>
      <c r="M312" s="251"/>
      <c r="N312" s="252"/>
      <c r="O312" s="252"/>
      <c r="P312" s="252"/>
      <c r="Q312" s="252"/>
      <c r="R312" s="252"/>
      <c r="S312" s="252"/>
      <c r="T312" s="25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4" t="s">
        <v>163</v>
      </c>
      <c r="AU312" s="254" t="s">
        <v>87</v>
      </c>
      <c r="AV312" s="13" t="s">
        <v>85</v>
      </c>
      <c r="AW312" s="13" t="s">
        <v>33</v>
      </c>
      <c r="AX312" s="13" t="s">
        <v>77</v>
      </c>
      <c r="AY312" s="254" t="s">
        <v>149</v>
      </c>
    </row>
    <row r="313" s="14" customFormat="1">
      <c r="A313" s="14"/>
      <c r="B313" s="255"/>
      <c r="C313" s="256"/>
      <c r="D313" s="240" t="s">
        <v>163</v>
      </c>
      <c r="E313" s="257" t="s">
        <v>1</v>
      </c>
      <c r="F313" s="258" t="s">
        <v>1962</v>
      </c>
      <c r="G313" s="256"/>
      <c r="H313" s="259">
        <v>1</v>
      </c>
      <c r="I313" s="260"/>
      <c r="J313" s="256"/>
      <c r="K313" s="256"/>
      <c r="L313" s="261"/>
      <c r="M313" s="262"/>
      <c r="N313" s="263"/>
      <c r="O313" s="263"/>
      <c r="P313" s="263"/>
      <c r="Q313" s="263"/>
      <c r="R313" s="263"/>
      <c r="S313" s="263"/>
      <c r="T313" s="26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5" t="s">
        <v>163</v>
      </c>
      <c r="AU313" s="265" t="s">
        <v>87</v>
      </c>
      <c r="AV313" s="14" t="s">
        <v>87</v>
      </c>
      <c r="AW313" s="14" t="s">
        <v>33</v>
      </c>
      <c r="AX313" s="14" t="s">
        <v>85</v>
      </c>
      <c r="AY313" s="265" t="s">
        <v>149</v>
      </c>
    </row>
    <row r="314" s="2" customFormat="1" ht="16.5" customHeight="1">
      <c r="A314" s="39"/>
      <c r="B314" s="40"/>
      <c r="C314" s="280" t="s">
        <v>545</v>
      </c>
      <c r="D314" s="280" t="s">
        <v>553</v>
      </c>
      <c r="E314" s="281" t="s">
        <v>1963</v>
      </c>
      <c r="F314" s="282" t="s">
        <v>1964</v>
      </c>
      <c r="G314" s="283" t="s">
        <v>284</v>
      </c>
      <c r="H314" s="284">
        <v>5</v>
      </c>
      <c r="I314" s="285"/>
      <c r="J314" s="286">
        <f>ROUND(I314*H314,2)</f>
        <v>0</v>
      </c>
      <c r="K314" s="282" t="s">
        <v>159</v>
      </c>
      <c r="L314" s="287"/>
      <c r="M314" s="288" t="s">
        <v>1</v>
      </c>
      <c r="N314" s="289" t="s">
        <v>42</v>
      </c>
      <c r="O314" s="92"/>
      <c r="P314" s="236">
        <f>O314*H314</f>
        <v>0</v>
      </c>
      <c r="Q314" s="236">
        <v>1.6140000000000001</v>
      </c>
      <c r="R314" s="236">
        <f>Q314*H314</f>
        <v>8.0700000000000003</v>
      </c>
      <c r="S314" s="236">
        <v>0</v>
      </c>
      <c r="T314" s="23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8" t="s">
        <v>197</v>
      </c>
      <c r="AT314" s="238" t="s">
        <v>553</v>
      </c>
      <c r="AU314" s="238" t="s">
        <v>87</v>
      </c>
      <c r="AY314" s="18" t="s">
        <v>149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8" t="s">
        <v>85</v>
      </c>
      <c r="BK314" s="239">
        <f>ROUND(I314*H314,2)</f>
        <v>0</v>
      </c>
      <c r="BL314" s="18" t="s">
        <v>148</v>
      </c>
      <c r="BM314" s="238" t="s">
        <v>1965</v>
      </c>
    </row>
    <row r="315" s="2" customFormat="1">
      <c r="A315" s="39"/>
      <c r="B315" s="40"/>
      <c r="C315" s="41"/>
      <c r="D315" s="240" t="s">
        <v>162</v>
      </c>
      <c r="E315" s="41"/>
      <c r="F315" s="241" t="s">
        <v>1964</v>
      </c>
      <c r="G315" s="41"/>
      <c r="H315" s="41"/>
      <c r="I315" s="242"/>
      <c r="J315" s="41"/>
      <c r="K315" s="41"/>
      <c r="L315" s="45"/>
      <c r="M315" s="243"/>
      <c r="N315" s="244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162</v>
      </c>
      <c r="AU315" s="18" t="s">
        <v>87</v>
      </c>
    </row>
    <row r="316" s="13" customFormat="1">
      <c r="A316" s="13"/>
      <c r="B316" s="245"/>
      <c r="C316" s="246"/>
      <c r="D316" s="240" t="s">
        <v>163</v>
      </c>
      <c r="E316" s="247" t="s">
        <v>1</v>
      </c>
      <c r="F316" s="248" t="s">
        <v>1966</v>
      </c>
      <c r="G316" s="246"/>
      <c r="H316" s="247" t="s">
        <v>1</v>
      </c>
      <c r="I316" s="249"/>
      <c r="J316" s="246"/>
      <c r="K316" s="246"/>
      <c r="L316" s="250"/>
      <c r="M316" s="251"/>
      <c r="N316" s="252"/>
      <c r="O316" s="252"/>
      <c r="P316" s="252"/>
      <c r="Q316" s="252"/>
      <c r="R316" s="252"/>
      <c r="S316" s="252"/>
      <c r="T316" s="25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4" t="s">
        <v>163</v>
      </c>
      <c r="AU316" s="254" t="s">
        <v>87</v>
      </c>
      <c r="AV316" s="13" t="s">
        <v>85</v>
      </c>
      <c r="AW316" s="13" t="s">
        <v>33</v>
      </c>
      <c r="AX316" s="13" t="s">
        <v>77</v>
      </c>
      <c r="AY316" s="254" t="s">
        <v>149</v>
      </c>
    </row>
    <row r="317" s="14" customFormat="1">
      <c r="A317" s="14"/>
      <c r="B317" s="255"/>
      <c r="C317" s="256"/>
      <c r="D317" s="240" t="s">
        <v>163</v>
      </c>
      <c r="E317" s="257" t="s">
        <v>1</v>
      </c>
      <c r="F317" s="258" t="s">
        <v>1794</v>
      </c>
      <c r="G317" s="256"/>
      <c r="H317" s="259">
        <v>5</v>
      </c>
      <c r="I317" s="260"/>
      <c r="J317" s="256"/>
      <c r="K317" s="256"/>
      <c r="L317" s="261"/>
      <c r="M317" s="262"/>
      <c r="N317" s="263"/>
      <c r="O317" s="263"/>
      <c r="P317" s="263"/>
      <c r="Q317" s="263"/>
      <c r="R317" s="263"/>
      <c r="S317" s="263"/>
      <c r="T317" s="26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5" t="s">
        <v>163</v>
      </c>
      <c r="AU317" s="265" t="s">
        <v>87</v>
      </c>
      <c r="AV317" s="14" t="s">
        <v>87</v>
      </c>
      <c r="AW317" s="14" t="s">
        <v>33</v>
      </c>
      <c r="AX317" s="14" t="s">
        <v>85</v>
      </c>
      <c r="AY317" s="265" t="s">
        <v>149</v>
      </c>
    </row>
    <row r="318" s="2" customFormat="1" ht="16.5" customHeight="1">
      <c r="A318" s="39"/>
      <c r="B318" s="40"/>
      <c r="C318" s="280" t="s">
        <v>552</v>
      </c>
      <c r="D318" s="280" t="s">
        <v>553</v>
      </c>
      <c r="E318" s="281" t="s">
        <v>1773</v>
      </c>
      <c r="F318" s="282" t="s">
        <v>1774</v>
      </c>
      <c r="G318" s="283" t="s">
        <v>284</v>
      </c>
      <c r="H318" s="284">
        <v>1</v>
      </c>
      <c r="I318" s="285"/>
      <c r="J318" s="286">
        <f>ROUND(I318*H318,2)</f>
        <v>0</v>
      </c>
      <c r="K318" s="282" t="s">
        <v>159</v>
      </c>
      <c r="L318" s="287"/>
      <c r="M318" s="288" t="s">
        <v>1</v>
      </c>
      <c r="N318" s="289" t="s">
        <v>42</v>
      </c>
      <c r="O318" s="92"/>
      <c r="P318" s="236">
        <f>O318*H318</f>
        <v>0</v>
      </c>
      <c r="Q318" s="236">
        <v>2.4169999999999998</v>
      </c>
      <c r="R318" s="236">
        <f>Q318*H318</f>
        <v>2.4169999999999998</v>
      </c>
      <c r="S318" s="236">
        <v>0</v>
      </c>
      <c r="T318" s="237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8" t="s">
        <v>197</v>
      </c>
      <c r="AT318" s="238" t="s">
        <v>553</v>
      </c>
      <c r="AU318" s="238" t="s">
        <v>87</v>
      </c>
      <c r="AY318" s="18" t="s">
        <v>149</v>
      </c>
      <c r="BE318" s="239">
        <f>IF(N318="základní",J318,0)</f>
        <v>0</v>
      </c>
      <c r="BF318" s="239">
        <f>IF(N318="snížená",J318,0)</f>
        <v>0</v>
      </c>
      <c r="BG318" s="239">
        <f>IF(N318="zákl. přenesená",J318,0)</f>
        <v>0</v>
      </c>
      <c r="BH318" s="239">
        <f>IF(N318="sníž. přenesená",J318,0)</f>
        <v>0</v>
      </c>
      <c r="BI318" s="239">
        <f>IF(N318="nulová",J318,0)</f>
        <v>0</v>
      </c>
      <c r="BJ318" s="18" t="s">
        <v>85</v>
      </c>
      <c r="BK318" s="239">
        <f>ROUND(I318*H318,2)</f>
        <v>0</v>
      </c>
      <c r="BL318" s="18" t="s">
        <v>148</v>
      </c>
      <c r="BM318" s="238" t="s">
        <v>1967</v>
      </c>
    </row>
    <row r="319" s="2" customFormat="1">
      <c r="A319" s="39"/>
      <c r="B319" s="40"/>
      <c r="C319" s="41"/>
      <c r="D319" s="240" t="s">
        <v>162</v>
      </c>
      <c r="E319" s="41"/>
      <c r="F319" s="241" t="s">
        <v>1774</v>
      </c>
      <c r="G319" s="41"/>
      <c r="H319" s="41"/>
      <c r="I319" s="242"/>
      <c r="J319" s="41"/>
      <c r="K319" s="41"/>
      <c r="L319" s="45"/>
      <c r="M319" s="243"/>
      <c r="N319" s="244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162</v>
      </c>
      <c r="AU319" s="18" t="s">
        <v>87</v>
      </c>
    </row>
    <row r="320" s="13" customFormat="1">
      <c r="A320" s="13"/>
      <c r="B320" s="245"/>
      <c r="C320" s="246"/>
      <c r="D320" s="240" t="s">
        <v>163</v>
      </c>
      <c r="E320" s="247" t="s">
        <v>1</v>
      </c>
      <c r="F320" s="248" t="s">
        <v>1968</v>
      </c>
      <c r="G320" s="246"/>
      <c r="H320" s="247" t="s">
        <v>1</v>
      </c>
      <c r="I320" s="249"/>
      <c r="J320" s="246"/>
      <c r="K320" s="246"/>
      <c r="L320" s="250"/>
      <c r="M320" s="251"/>
      <c r="N320" s="252"/>
      <c r="O320" s="252"/>
      <c r="P320" s="252"/>
      <c r="Q320" s="252"/>
      <c r="R320" s="252"/>
      <c r="S320" s="252"/>
      <c r="T320" s="25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4" t="s">
        <v>163</v>
      </c>
      <c r="AU320" s="254" t="s">
        <v>87</v>
      </c>
      <c r="AV320" s="13" t="s">
        <v>85</v>
      </c>
      <c r="AW320" s="13" t="s">
        <v>33</v>
      </c>
      <c r="AX320" s="13" t="s">
        <v>77</v>
      </c>
      <c r="AY320" s="254" t="s">
        <v>149</v>
      </c>
    </row>
    <row r="321" s="14" customFormat="1">
      <c r="A321" s="14"/>
      <c r="B321" s="255"/>
      <c r="C321" s="256"/>
      <c r="D321" s="240" t="s">
        <v>163</v>
      </c>
      <c r="E321" s="257" t="s">
        <v>1</v>
      </c>
      <c r="F321" s="258" t="s">
        <v>1962</v>
      </c>
      <c r="G321" s="256"/>
      <c r="H321" s="259">
        <v>1</v>
      </c>
      <c r="I321" s="260"/>
      <c r="J321" s="256"/>
      <c r="K321" s="256"/>
      <c r="L321" s="261"/>
      <c r="M321" s="262"/>
      <c r="N321" s="263"/>
      <c r="O321" s="263"/>
      <c r="P321" s="263"/>
      <c r="Q321" s="263"/>
      <c r="R321" s="263"/>
      <c r="S321" s="263"/>
      <c r="T321" s="26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5" t="s">
        <v>163</v>
      </c>
      <c r="AU321" s="265" t="s">
        <v>87</v>
      </c>
      <c r="AV321" s="14" t="s">
        <v>87</v>
      </c>
      <c r="AW321" s="14" t="s">
        <v>33</v>
      </c>
      <c r="AX321" s="14" t="s">
        <v>85</v>
      </c>
      <c r="AY321" s="265" t="s">
        <v>149</v>
      </c>
    </row>
    <row r="322" s="2" customFormat="1" ht="16.5" customHeight="1">
      <c r="A322" s="39"/>
      <c r="B322" s="40"/>
      <c r="C322" s="280" t="s">
        <v>561</v>
      </c>
      <c r="D322" s="280" t="s">
        <v>553</v>
      </c>
      <c r="E322" s="281" t="s">
        <v>1969</v>
      </c>
      <c r="F322" s="282" t="s">
        <v>1970</v>
      </c>
      <c r="G322" s="283" t="s">
        <v>284</v>
      </c>
      <c r="H322" s="284">
        <v>1</v>
      </c>
      <c r="I322" s="285"/>
      <c r="J322" s="286">
        <f>ROUND(I322*H322,2)</f>
        <v>0</v>
      </c>
      <c r="K322" s="282" t="s">
        <v>159</v>
      </c>
      <c r="L322" s="287"/>
      <c r="M322" s="288" t="s">
        <v>1</v>
      </c>
      <c r="N322" s="289" t="s">
        <v>42</v>
      </c>
      <c r="O322" s="92"/>
      <c r="P322" s="236">
        <f>O322*H322</f>
        <v>0</v>
      </c>
      <c r="Q322" s="236">
        <v>2.661</v>
      </c>
      <c r="R322" s="236">
        <f>Q322*H322</f>
        <v>2.661</v>
      </c>
      <c r="S322" s="236">
        <v>0</v>
      </c>
      <c r="T322" s="23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8" t="s">
        <v>197</v>
      </c>
      <c r="AT322" s="238" t="s">
        <v>553</v>
      </c>
      <c r="AU322" s="238" t="s">
        <v>87</v>
      </c>
      <c r="AY322" s="18" t="s">
        <v>149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8" t="s">
        <v>85</v>
      </c>
      <c r="BK322" s="239">
        <f>ROUND(I322*H322,2)</f>
        <v>0</v>
      </c>
      <c r="BL322" s="18" t="s">
        <v>148</v>
      </c>
      <c r="BM322" s="238" t="s">
        <v>1971</v>
      </c>
    </row>
    <row r="323" s="2" customFormat="1">
      <c r="A323" s="39"/>
      <c r="B323" s="40"/>
      <c r="C323" s="41"/>
      <c r="D323" s="240" t="s">
        <v>162</v>
      </c>
      <c r="E323" s="41"/>
      <c r="F323" s="241" t="s">
        <v>1970</v>
      </c>
      <c r="G323" s="41"/>
      <c r="H323" s="41"/>
      <c r="I323" s="242"/>
      <c r="J323" s="41"/>
      <c r="K323" s="41"/>
      <c r="L323" s="45"/>
      <c r="M323" s="243"/>
      <c r="N323" s="244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162</v>
      </c>
      <c r="AU323" s="18" t="s">
        <v>87</v>
      </c>
    </row>
    <row r="324" s="13" customFormat="1">
      <c r="A324" s="13"/>
      <c r="B324" s="245"/>
      <c r="C324" s="246"/>
      <c r="D324" s="240" t="s">
        <v>163</v>
      </c>
      <c r="E324" s="247" t="s">
        <v>1</v>
      </c>
      <c r="F324" s="248" t="s">
        <v>1972</v>
      </c>
      <c r="G324" s="246"/>
      <c r="H324" s="247" t="s">
        <v>1</v>
      </c>
      <c r="I324" s="249"/>
      <c r="J324" s="246"/>
      <c r="K324" s="246"/>
      <c r="L324" s="250"/>
      <c r="M324" s="251"/>
      <c r="N324" s="252"/>
      <c r="O324" s="252"/>
      <c r="P324" s="252"/>
      <c r="Q324" s="252"/>
      <c r="R324" s="252"/>
      <c r="S324" s="252"/>
      <c r="T324" s="25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4" t="s">
        <v>163</v>
      </c>
      <c r="AU324" s="254" t="s">
        <v>87</v>
      </c>
      <c r="AV324" s="13" t="s">
        <v>85</v>
      </c>
      <c r="AW324" s="13" t="s">
        <v>33</v>
      </c>
      <c r="AX324" s="13" t="s">
        <v>77</v>
      </c>
      <c r="AY324" s="254" t="s">
        <v>149</v>
      </c>
    </row>
    <row r="325" s="14" customFormat="1">
      <c r="A325" s="14"/>
      <c r="B325" s="255"/>
      <c r="C325" s="256"/>
      <c r="D325" s="240" t="s">
        <v>163</v>
      </c>
      <c r="E325" s="257" t="s">
        <v>1</v>
      </c>
      <c r="F325" s="258" t="s">
        <v>1962</v>
      </c>
      <c r="G325" s="256"/>
      <c r="H325" s="259">
        <v>1</v>
      </c>
      <c r="I325" s="260"/>
      <c r="J325" s="256"/>
      <c r="K325" s="256"/>
      <c r="L325" s="261"/>
      <c r="M325" s="262"/>
      <c r="N325" s="263"/>
      <c r="O325" s="263"/>
      <c r="P325" s="263"/>
      <c r="Q325" s="263"/>
      <c r="R325" s="263"/>
      <c r="S325" s="263"/>
      <c r="T325" s="26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5" t="s">
        <v>163</v>
      </c>
      <c r="AU325" s="265" t="s">
        <v>87</v>
      </c>
      <c r="AV325" s="14" t="s">
        <v>87</v>
      </c>
      <c r="AW325" s="14" t="s">
        <v>33</v>
      </c>
      <c r="AX325" s="14" t="s">
        <v>85</v>
      </c>
      <c r="AY325" s="265" t="s">
        <v>149</v>
      </c>
    </row>
    <row r="326" s="2" customFormat="1" ht="16.5" customHeight="1">
      <c r="A326" s="39"/>
      <c r="B326" s="40"/>
      <c r="C326" s="280" t="s">
        <v>576</v>
      </c>
      <c r="D326" s="280" t="s">
        <v>553</v>
      </c>
      <c r="E326" s="281" t="s">
        <v>1783</v>
      </c>
      <c r="F326" s="282" t="s">
        <v>1784</v>
      </c>
      <c r="G326" s="283" t="s">
        <v>284</v>
      </c>
      <c r="H326" s="284">
        <v>5</v>
      </c>
      <c r="I326" s="285"/>
      <c r="J326" s="286">
        <f>ROUND(I326*H326,2)</f>
        <v>0</v>
      </c>
      <c r="K326" s="282" t="s">
        <v>159</v>
      </c>
      <c r="L326" s="287"/>
      <c r="M326" s="288" t="s">
        <v>1</v>
      </c>
      <c r="N326" s="289" t="s">
        <v>42</v>
      </c>
      <c r="O326" s="92"/>
      <c r="P326" s="236">
        <f>O326*H326</f>
        <v>0</v>
      </c>
      <c r="Q326" s="236">
        <v>0.26200000000000001</v>
      </c>
      <c r="R326" s="236">
        <f>Q326*H326</f>
        <v>1.3100000000000001</v>
      </c>
      <c r="S326" s="236">
        <v>0</v>
      </c>
      <c r="T326" s="237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8" t="s">
        <v>197</v>
      </c>
      <c r="AT326" s="238" t="s">
        <v>553</v>
      </c>
      <c r="AU326" s="238" t="s">
        <v>87</v>
      </c>
      <c r="AY326" s="18" t="s">
        <v>149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8" t="s">
        <v>85</v>
      </c>
      <c r="BK326" s="239">
        <f>ROUND(I326*H326,2)</f>
        <v>0</v>
      </c>
      <c r="BL326" s="18" t="s">
        <v>148</v>
      </c>
      <c r="BM326" s="238" t="s">
        <v>1785</v>
      </c>
    </row>
    <row r="327" s="2" customFormat="1">
      <c r="A327" s="39"/>
      <c r="B327" s="40"/>
      <c r="C327" s="41"/>
      <c r="D327" s="240" t="s">
        <v>162</v>
      </c>
      <c r="E327" s="41"/>
      <c r="F327" s="241" t="s">
        <v>1784</v>
      </c>
      <c r="G327" s="41"/>
      <c r="H327" s="41"/>
      <c r="I327" s="242"/>
      <c r="J327" s="41"/>
      <c r="K327" s="41"/>
      <c r="L327" s="45"/>
      <c r="M327" s="243"/>
      <c r="N327" s="244"/>
      <c r="O327" s="92"/>
      <c r="P327" s="92"/>
      <c r="Q327" s="92"/>
      <c r="R327" s="92"/>
      <c r="S327" s="92"/>
      <c r="T327" s="93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162</v>
      </c>
      <c r="AU327" s="18" t="s">
        <v>87</v>
      </c>
    </row>
    <row r="328" s="14" customFormat="1">
      <c r="A328" s="14"/>
      <c r="B328" s="255"/>
      <c r="C328" s="256"/>
      <c r="D328" s="240" t="s">
        <v>163</v>
      </c>
      <c r="E328" s="257" t="s">
        <v>1</v>
      </c>
      <c r="F328" s="258" t="s">
        <v>1794</v>
      </c>
      <c r="G328" s="256"/>
      <c r="H328" s="259">
        <v>5</v>
      </c>
      <c r="I328" s="260"/>
      <c r="J328" s="256"/>
      <c r="K328" s="256"/>
      <c r="L328" s="261"/>
      <c r="M328" s="262"/>
      <c r="N328" s="263"/>
      <c r="O328" s="263"/>
      <c r="P328" s="263"/>
      <c r="Q328" s="263"/>
      <c r="R328" s="263"/>
      <c r="S328" s="263"/>
      <c r="T328" s="26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5" t="s">
        <v>163</v>
      </c>
      <c r="AU328" s="265" t="s">
        <v>87</v>
      </c>
      <c r="AV328" s="14" t="s">
        <v>87</v>
      </c>
      <c r="AW328" s="14" t="s">
        <v>33</v>
      </c>
      <c r="AX328" s="14" t="s">
        <v>85</v>
      </c>
      <c r="AY328" s="265" t="s">
        <v>149</v>
      </c>
    </row>
    <row r="329" s="2" customFormat="1" ht="16.5" customHeight="1">
      <c r="A329" s="39"/>
      <c r="B329" s="40"/>
      <c r="C329" s="280" t="s">
        <v>588</v>
      </c>
      <c r="D329" s="280" t="s">
        <v>553</v>
      </c>
      <c r="E329" s="281" t="s">
        <v>1787</v>
      </c>
      <c r="F329" s="282" t="s">
        <v>1788</v>
      </c>
      <c r="G329" s="283" t="s">
        <v>284</v>
      </c>
      <c r="H329" s="284">
        <v>2</v>
      </c>
      <c r="I329" s="285"/>
      <c r="J329" s="286">
        <f>ROUND(I329*H329,2)</f>
        <v>0</v>
      </c>
      <c r="K329" s="282" t="s">
        <v>159</v>
      </c>
      <c r="L329" s="287"/>
      <c r="M329" s="288" t="s">
        <v>1</v>
      </c>
      <c r="N329" s="289" t="s">
        <v>42</v>
      </c>
      <c r="O329" s="92"/>
      <c r="P329" s="236">
        <f>O329*H329</f>
        <v>0</v>
      </c>
      <c r="Q329" s="236">
        <v>0.52600000000000002</v>
      </c>
      <c r="R329" s="236">
        <f>Q329*H329</f>
        <v>1.0520000000000001</v>
      </c>
      <c r="S329" s="236">
        <v>0</v>
      </c>
      <c r="T329" s="23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8" t="s">
        <v>197</v>
      </c>
      <c r="AT329" s="238" t="s">
        <v>553</v>
      </c>
      <c r="AU329" s="238" t="s">
        <v>87</v>
      </c>
      <c r="AY329" s="18" t="s">
        <v>149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8" t="s">
        <v>85</v>
      </c>
      <c r="BK329" s="239">
        <f>ROUND(I329*H329,2)</f>
        <v>0</v>
      </c>
      <c r="BL329" s="18" t="s">
        <v>148</v>
      </c>
      <c r="BM329" s="238" t="s">
        <v>1789</v>
      </c>
    </row>
    <row r="330" s="2" customFormat="1">
      <c r="A330" s="39"/>
      <c r="B330" s="40"/>
      <c r="C330" s="41"/>
      <c r="D330" s="240" t="s">
        <v>162</v>
      </c>
      <c r="E330" s="41"/>
      <c r="F330" s="241" t="s">
        <v>1788</v>
      </c>
      <c r="G330" s="41"/>
      <c r="H330" s="41"/>
      <c r="I330" s="242"/>
      <c r="J330" s="41"/>
      <c r="K330" s="41"/>
      <c r="L330" s="45"/>
      <c r="M330" s="243"/>
      <c r="N330" s="244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162</v>
      </c>
      <c r="AU330" s="18" t="s">
        <v>87</v>
      </c>
    </row>
    <row r="331" s="14" customFormat="1">
      <c r="A331" s="14"/>
      <c r="B331" s="255"/>
      <c r="C331" s="256"/>
      <c r="D331" s="240" t="s">
        <v>163</v>
      </c>
      <c r="E331" s="257" t="s">
        <v>1</v>
      </c>
      <c r="F331" s="258" t="s">
        <v>1790</v>
      </c>
      <c r="G331" s="256"/>
      <c r="H331" s="259">
        <v>2</v>
      </c>
      <c r="I331" s="260"/>
      <c r="J331" s="256"/>
      <c r="K331" s="256"/>
      <c r="L331" s="261"/>
      <c r="M331" s="262"/>
      <c r="N331" s="263"/>
      <c r="O331" s="263"/>
      <c r="P331" s="263"/>
      <c r="Q331" s="263"/>
      <c r="R331" s="263"/>
      <c r="S331" s="263"/>
      <c r="T331" s="26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5" t="s">
        <v>163</v>
      </c>
      <c r="AU331" s="265" t="s">
        <v>87</v>
      </c>
      <c r="AV331" s="14" t="s">
        <v>87</v>
      </c>
      <c r="AW331" s="14" t="s">
        <v>33</v>
      </c>
      <c r="AX331" s="14" t="s">
        <v>85</v>
      </c>
      <c r="AY331" s="265" t="s">
        <v>149</v>
      </c>
    </row>
    <row r="332" s="2" customFormat="1" ht="16.5" customHeight="1">
      <c r="A332" s="39"/>
      <c r="B332" s="40"/>
      <c r="C332" s="280" t="s">
        <v>593</v>
      </c>
      <c r="D332" s="280" t="s">
        <v>553</v>
      </c>
      <c r="E332" s="281" t="s">
        <v>1795</v>
      </c>
      <c r="F332" s="282" t="s">
        <v>1796</v>
      </c>
      <c r="G332" s="283" t="s">
        <v>284</v>
      </c>
      <c r="H332" s="284">
        <v>7</v>
      </c>
      <c r="I332" s="285"/>
      <c r="J332" s="286">
        <f>ROUND(I332*H332,2)</f>
        <v>0</v>
      </c>
      <c r="K332" s="282" t="s">
        <v>159</v>
      </c>
      <c r="L332" s="287"/>
      <c r="M332" s="288" t="s">
        <v>1</v>
      </c>
      <c r="N332" s="289" t="s">
        <v>42</v>
      </c>
      <c r="O332" s="92"/>
      <c r="P332" s="236">
        <f>O332*H332</f>
        <v>0</v>
      </c>
      <c r="Q332" s="236">
        <v>0.56999999999999995</v>
      </c>
      <c r="R332" s="236">
        <f>Q332*H332</f>
        <v>3.9899999999999998</v>
      </c>
      <c r="S332" s="236">
        <v>0</v>
      </c>
      <c r="T332" s="237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8" t="s">
        <v>197</v>
      </c>
      <c r="AT332" s="238" t="s">
        <v>553</v>
      </c>
      <c r="AU332" s="238" t="s">
        <v>87</v>
      </c>
      <c r="AY332" s="18" t="s">
        <v>149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8" t="s">
        <v>85</v>
      </c>
      <c r="BK332" s="239">
        <f>ROUND(I332*H332,2)</f>
        <v>0</v>
      </c>
      <c r="BL332" s="18" t="s">
        <v>148</v>
      </c>
      <c r="BM332" s="238" t="s">
        <v>1797</v>
      </c>
    </row>
    <row r="333" s="2" customFormat="1">
      <c r="A333" s="39"/>
      <c r="B333" s="40"/>
      <c r="C333" s="41"/>
      <c r="D333" s="240" t="s">
        <v>162</v>
      </c>
      <c r="E333" s="41"/>
      <c r="F333" s="241" t="s">
        <v>1796</v>
      </c>
      <c r="G333" s="41"/>
      <c r="H333" s="41"/>
      <c r="I333" s="242"/>
      <c r="J333" s="41"/>
      <c r="K333" s="41"/>
      <c r="L333" s="45"/>
      <c r="M333" s="243"/>
      <c r="N333" s="244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162</v>
      </c>
      <c r="AU333" s="18" t="s">
        <v>87</v>
      </c>
    </row>
    <row r="334" s="14" customFormat="1">
      <c r="A334" s="14"/>
      <c r="B334" s="255"/>
      <c r="C334" s="256"/>
      <c r="D334" s="240" t="s">
        <v>163</v>
      </c>
      <c r="E334" s="257" t="s">
        <v>1</v>
      </c>
      <c r="F334" s="258" t="s">
        <v>1786</v>
      </c>
      <c r="G334" s="256"/>
      <c r="H334" s="259">
        <v>7</v>
      </c>
      <c r="I334" s="260"/>
      <c r="J334" s="256"/>
      <c r="K334" s="256"/>
      <c r="L334" s="261"/>
      <c r="M334" s="262"/>
      <c r="N334" s="263"/>
      <c r="O334" s="263"/>
      <c r="P334" s="263"/>
      <c r="Q334" s="263"/>
      <c r="R334" s="263"/>
      <c r="S334" s="263"/>
      <c r="T334" s="26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5" t="s">
        <v>163</v>
      </c>
      <c r="AU334" s="265" t="s">
        <v>87</v>
      </c>
      <c r="AV334" s="14" t="s">
        <v>87</v>
      </c>
      <c r="AW334" s="14" t="s">
        <v>33</v>
      </c>
      <c r="AX334" s="14" t="s">
        <v>85</v>
      </c>
      <c r="AY334" s="265" t="s">
        <v>149</v>
      </c>
    </row>
    <row r="335" s="2" customFormat="1" ht="16.5" customHeight="1">
      <c r="A335" s="39"/>
      <c r="B335" s="40"/>
      <c r="C335" s="280" t="s">
        <v>599</v>
      </c>
      <c r="D335" s="280" t="s">
        <v>553</v>
      </c>
      <c r="E335" s="281" t="s">
        <v>1973</v>
      </c>
      <c r="F335" s="282" t="s">
        <v>1974</v>
      </c>
      <c r="G335" s="283" t="s">
        <v>1975</v>
      </c>
      <c r="H335" s="284">
        <v>1</v>
      </c>
      <c r="I335" s="285"/>
      <c r="J335" s="286">
        <f>ROUND(I335*H335,2)</f>
        <v>0</v>
      </c>
      <c r="K335" s="282" t="s">
        <v>1</v>
      </c>
      <c r="L335" s="287"/>
      <c r="M335" s="288" t="s">
        <v>1</v>
      </c>
      <c r="N335" s="289" t="s">
        <v>42</v>
      </c>
      <c r="O335" s="92"/>
      <c r="P335" s="236">
        <f>O335*H335</f>
        <v>0</v>
      </c>
      <c r="Q335" s="236">
        <v>0.45300000000000001</v>
      </c>
      <c r="R335" s="236">
        <f>Q335*H335</f>
        <v>0.45300000000000001</v>
      </c>
      <c r="S335" s="236">
        <v>0</v>
      </c>
      <c r="T335" s="237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8" t="s">
        <v>197</v>
      </c>
      <c r="AT335" s="238" t="s">
        <v>553</v>
      </c>
      <c r="AU335" s="238" t="s">
        <v>87</v>
      </c>
      <c r="AY335" s="18" t="s">
        <v>149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8" t="s">
        <v>85</v>
      </c>
      <c r="BK335" s="239">
        <f>ROUND(I335*H335,2)</f>
        <v>0</v>
      </c>
      <c r="BL335" s="18" t="s">
        <v>148</v>
      </c>
      <c r="BM335" s="238" t="s">
        <v>1976</v>
      </c>
    </row>
    <row r="336" s="2" customFormat="1">
      <c r="A336" s="39"/>
      <c r="B336" s="40"/>
      <c r="C336" s="41"/>
      <c r="D336" s="240" t="s">
        <v>162</v>
      </c>
      <c r="E336" s="41"/>
      <c r="F336" s="241" t="s">
        <v>1974</v>
      </c>
      <c r="G336" s="41"/>
      <c r="H336" s="41"/>
      <c r="I336" s="242"/>
      <c r="J336" s="41"/>
      <c r="K336" s="41"/>
      <c r="L336" s="45"/>
      <c r="M336" s="243"/>
      <c r="N336" s="244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162</v>
      </c>
      <c r="AU336" s="18" t="s">
        <v>87</v>
      </c>
    </row>
    <row r="337" s="14" customFormat="1">
      <c r="A337" s="14"/>
      <c r="B337" s="255"/>
      <c r="C337" s="256"/>
      <c r="D337" s="240" t="s">
        <v>163</v>
      </c>
      <c r="E337" s="257" t="s">
        <v>1</v>
      </c>
      <c r="F337" s="258" t="s">
        <v>1962</v>
      </c>
      <c r="G337" s="256"/>
      <c r="H337" s="259">
        <v>1</v>
      </c>
      <c r="I337" s="260"/>
      <c r="J337" s="256"/>
      <c r="K337" s="256"/>
      <c r="L337" s="261"/>
      <c r="M337" s="262"/>
      <c r="N337" s="263"/>
      <c r="O337" s="263"/>
      <c r="P337" s="263"/>
      <c r="Q337" s="263"/>
      <c r="R337" s="263"/>
      <c r="S337" s="263"/>
      <c r="T337" s="26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5" t="s">
        <v>163</v>
      </c>
      <c r="AU337" s="265" t="s">
        <v>87</v>
      </c>
      <c r="AV337" s="14" t="s">
        <v>87</v>
      </c>
      <c r="AW337" s="14" t="s">
        <v>33</v>
      </c>
      <c r="AX337" s="14" t="s">
        <v>85</v>
      </c>
      <c r="AY337" s="265" t="s">
        <v>149</v>
      </c>
    </row>
    <row r="338" s="2" customFormat="1" ht="16.5" customHeight="1">
      <c r="A338" s="39"/>
      <c r="B338" s="40"/>
      <c r="C338" s="227" t="s">
        <v>604</v>
      </c>
      <c r="D338" s="227" t="s">
        <v>155</v>
      </c>
      <c r="E338" s="228" t="s">
        <v>1977</v>
      </c>
      <c r="F338" s="229" t="s">
        <v>1978</v>
      </c>
      <c r="G338" s="230" t="s">
        <v>284</v>
      </c>
      <c r="H338" s="231">
        <v>1</v>
      </c>
      <c r="I338" s="232"/>
      <c r="J338" s="233">
        <f>ROUND(I338*H338,2)</f>
        <v>0</v>
      </c>
      <c r="K338" s="229" t="s">
        <v>159</v>
      </c>
      <c r="L338" s="45"/>
      <c r="M338" s="234" t="s">
        <v>1</v>
      </c>
      <c r="N338" s="235" t="s">
        <v>42</v>
      </c>
      <c r="O338" s="92"/>
      <c r="P338" s="236">
        <f>O338*H338</f>
        <v>0</v>
      </c>
      <c r="Q338" s="236">
        <v>0.11207</v>
      </c>
      <c r="R338" s="236">
        <f>Q338*H338</f>
        <v>0.11207</v>
      </c>
      <c r="S338" s="236">
        <v>0</v>
      </c>
      <c r="T338" s="237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8" t="s">
        <v>148</v>
      </c>
      <c r="AT338" s="238" t="s">
        <v>155</v>
      </c>
      <c r="AU338" s="238" t="s">
        <v>87</v>
      </c>
      <c r="AY338" s="18" t="s">
        <v>149</v>
      </c>
      <c r="BE338" s="239">
        <f>IF(N338="základní",J338,0)</f>
        <v>0</v>
      </c>
      <c r="BF338" s="239">
        <f>IF(N338="snížená",J338,0)</f>
        <v>0</v>
      </c>
      <c r="BG338" s="239">
        <f>IF(N338="zákl. přenesená",J338,0)</f>
        <v>0</v>
      </c>
      <c r="BH338" s="239">
        <f>IF(N338="sníž. přenesená",J338,0)</f>
        <v>0</v>
      </c>
      <c r="BI338" s="239">
        <f>IF(N338="nulová",J338,0)</f>
        <v>0</v>
      </c>
      <c r="BJ338" s="18" t="s">
        <v>85</v>
      </c>
      <c r="BK338" s="239">
        <f>ROUND(I338*H338,2)</f>
        <v>0</v>
      </c>
      <c r="BL338" s="18" t="s">
        <v>148</v>
      </c>
      <c r="BM338" s="238" t="s">
        <v>1979</v>
      </c>
    </row>
    <row r="339" s="2" customFormat="1">
      <c r="A339" s="39"/>
      <c r="B339" s="40"/>
      <c r="C339" s="41"/>
      <c r="D339" s="240" t="s">
        <v>162</v>
      </c>
      <c r="E339" s="41"/>
      <c r="F339" s="241" t="s">
        <v>1980</v>
      </c>
      <c r="G339" s="41"/>
      <c r="H339" s="41"/>
      <c r="I339" s="242"/>
      <c r="J339" s="41"/>
      <c r="K339" s="41"/>
      <c r="L339" s="45"/>
      <c r="M339" s="243"/>
      <c r="N339" s="244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162</v>
      </c>
      <c r="AU339" s="18" t="s">
        <v>87</v>
      </c>
    </row>
    <row r="340" s="14" customFormat="1">
      <c r="A340" s="14"/>
      <c r="B340" s="255"/>
      <c r="C340" s="256"/>
      <c r="D340" s="240" t="s">
        <v>163</v>
      </c>
      <c r="E340" s="257" t="s">
        <v>1</v>
      </c>
      <c r="F340" s="258" t="s">
        <v>1981</v>
      </c>
      <c r="G340" s="256"/>
      <c r="H340" s="259">
        <v>1</v>
      </c>
      <c r="I340" s="260"/>
      <c r="J340" s="256"/>
      <c r="K340" s="256"/>
      <c r="L340" s="261"/>
      <c r="M340" s="262"/>
      <c r="N340" s="263"/>
      <c r="O340" s="263"/>
      <c r="P340" s="263"/>
      <c r="Q340" s="263"/>
      <c r="R340" s="263"/>
      <c r="S340" s="263"/>
      <c r="T340" s="26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5" t="s">
        <v>163</v>
      </c>
      <c r="AU340" s="265" t="s">
        <v>87</v>
      </c>
      <c r="AV340" s="14" t="s">
        <v>87</v>
      </c>
      <c r="AW340" s="14" t="s">
        <v>33</v>
      </c>
      <c r="AX340" s="14" t="s">
        <v>85</v>
      </c>
      <c r="AY340" s="265" t="s">
        <v>149</v>
      </c>
    </row>
    <row r="341" s="2" customFormat="1" ht="16.5" customHeight="1">
      <c r="A341" s="39"/>
      <c r="B341" s="40"/>
      <c r="C341" s="227" t="s">
        <v>611</v>
      </c>
      <c r="D341" s="227" t="s">
        <v>155</v>
      </c>
      <c r="E341" s="228" t="s">
        <v>1982</v>
      </c>
      <c r="F341" s="229" t="s">
        <v>1983</v>
      </c>
      <c r="G341" s="230" t="s">
        <v>284</v>
      </c>
      <c r="H341" s="231">
        <v>1</v>
      </c>
      <c r="I341" s="232"/>
      <c r="J341" s="233">
        <f>ROUND(I341*H341,2)</f>
        <v>0</v>
      </c>
      <c r="K341" s="229" t="s">
        <v>159</v>
      </c>
      <c r="L341" s="45"/>
      <c r="M341" s="234" t="s">
        <v>1</v>
      </c>
      <c r="N341" s="235" t="s">
        <v>42</v>
      </c>
      <c r="O341" s="92"/>
      <c r="P341" s="236">
        <f>O341*H341</f>
        <v>0</v>
      </c>
      <c r="Q341" s="236">
        <v>0.024240000000000001</v>
      </c>
      <c r="R341" s="236">
        <f>Q341*H341</f>
        <v>0.024240000000000001</v>
      </c>
      <c r="S341" s="236">
        <v>0</v>
      </c>
      <c r="T341" s="237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8" t="s">
        <v>148</v>
      </c>
      <c r="AT341" s="238" t="s">
        <v>155</v>
      </c>
      <c r="AU341" s="238" t="s">
        <v>87</v>
      </c>
      <c r="AY341" s="18" t="s">
        <v>149</v>
      </c>
      <c r="BE341" s="239">
        <f>IF(N341="základní",J341,0)</f>
        <v>0</v>
      </c>
      <c r="BF341" s="239">
        <f>IF(N341="snížená",J341,0)</f>
        <v>0</v>
      </c>
      <c r="BG341" s="239">
        <f>IF(N341="zákl. přenesená",J341,0)</f>
        <v>0</v>
      </c>
      <c r="BH341" s="239">
        <f>IF(N341="sníž. přenesená",J341,0)</f>
        <v>0</v>
      </c>
      <c r="BI341" s="239">
        <f>IF(N341="nulová",J341,0)</f>
        <v>0</v>
      </c>
      <c r="BJ341" s="18" t="s">
        <v>85</v>
      </c>
      <c r="BK341" s="239">
        <f>ROUND(I341*H341,2)</f>
        <v>0</v>
      </c>
      <c r="BL341" s="18" t="s">
        <v>148</v>
      </c>
      <c r="BM341" s="238" t="s">
        <v>1984</v>
      </c>
    </row>
    <row r="342" s="2" customFormat="1">
      <c r="A342" s="39"/>
      <c r="B342" s="40"/>
      <c r="C342" s="41"/>
      <c r="D342" s="240" t="s">
        <v>162</v>
      </c>
      <c r="E342" s="41"/>
      <c r="F342" s="241" t="s">
        <v>1985</v>
      </c>
      <c r="G342" s="41"/>
      <c r="H342" s="41"/>
      <c r="I342" s="242"/>
      <c r="J342" s="41"/>
      <c r="K342" s="41"/>
      <c r="L342" s="45"/>
      <c r="M342" s="243"/>
      <c r="N342" s="244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162</v>
      </c>
      <c r="AU342" s="18" t="s">
        <v>87</v>
      </c>
    </row>
    <row r="343" s="14" customFormat="1">
      <c r="A343" s="14"/>
      <c r="B343" s="255"/>
      <c r="C343" s="256"/>
      <c r="D343" s="240" t="s">
        <v>163</v>
      </c>
      <c r="E343" s="257" t="s">
        <v>1</v>
      </c>
      <c r="F343" s="258" t="s">
        <v>1981</v>
      </c>
      <c r="G343" s="256"/>
      <c r="H343" s="259">
        <v>1</v>
      </c>
      <c r="I343" s="260"/>
      <c r="J343" s="256"/>
      <c r="K343" s="256"/>
      <c r="L343" s="261"/>
      <c r="M343" s="262"/>
      <c r="N343" s="263"/>
      <c r="O343" s="263"/>
      <c r="P343" s="263"/>
      <c r="Q343" s="263"/>
      <c r="R343" s="263"/>
      <c r="S343" s="263"/>
      <c r="T343" s="26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5" t="s">
        <v>163</v>
      </c>
      <c r="AU343" s="265" t="s">
        <v>87</v>
      </c>
      <c r="AV343" s="14" t="s">
        <v>87</v>
      </c>
      <c r="AW343" s="14" t="s">
        <v>33</v>
      </c>
      <c r="AX343" s="14" t="s">
        <v>85</v>
      </c>
      <c r="AY343" s="265" t="s">
        <v>149</v>
      </c>
    </row>
    <row r="344" s="2" customFormat="1" ht="16.5" customHeight="1">
      <c r="A344" s="39"/>
      <c r="B344" s="40"/>
      <c r="C344" s="227" t="s">
        <v>617</v>
      </c>
      <c r="D344" s="227" t="s">
        <v>155</v>
      </c>
      <c r="E344" s="228" t="s">
        <v>1986</v>
      </c>
      <c r="F344" s="229" t="s">
        <v>1987</v>
      </c>
      <c r="G344" s="230" t="s">
        <v>284</v>
      </c>
      <c r="H344" s="231">
        <v>1</v>
      </c>
      <c r="I344" s="232"/>
      <c r="J344" s="233">
        <f>ROUND(I344*H344,2)</f>
        <v>0</v>
      </c>
      <c r="K344" s="229" t="s">
        <v>159</v>
      </c>
      <c r="L344" s="45"/>
      <c r="M344" s="234" t="s">
        <v>1</v>
      </c>
      <c r="N344" s="235" t="s">
        <v>42</v>
      </c>
      <c r="O344" s="92"/>
      <c r="P344" s="236">
        <f>O344*H344</f>
        <v>0</v>
      </c>
      <c r="Q344" s="236">
        <v>0</v>
      </c>
      <c r="R344" s="236">
        <f>Q344*H344</f>
        <v>0</v>
      </c>
      <c r="S344" s="236">
        <v>0</v>
      </c>
      <c r="T344" s="237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8" t="s">
        <v>148</v>
      </c>
      <c r="AT344" s="238" t="s">
        <v>155</v>
      </c>
      <c r="AU344" s="238" t="s">
        <v>87</v>
      </c>
      <c r="AY344" s="18" t="s">
        <v>149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8" t="s">
        <v>85</v>
      </c>
      <c r="BK344" s="239">
        <f>ROUND(I344*H344,2)</f>
        <v>0</v>
      </c>
      <c r="BL344" s="18" t="s">
        <v>148</v>
      </c>
      <c r="BM344" s="238" t="s">
        <v>1988</v>
      </c>
    </row>
    <row r="345" s="2" customFormat="1">
      <c r="A345" s="39"/>
      <c r="B345" s="40"/>
      <c r="C345" s="41"/>
      <c r="D345" s="240" t="s">
        <v>162</v>
      </c>
      <c r="E345" s="41"/>
      <c r="F345" s="241" t="s">
        <v>1989</v>
      </c>
      <c r="G345" s="41"/>
      <c r="H345" s="41"/>
      <c r="I345" s="242"/>
      <c r="J345" s="41"/>
      <c r="K345" s="41"/>
      <c r="L345" s="45"/>
      <c r="M345" s="243"/>
      <c r="N345" s="244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162</v>
      </c>
      <c r="AU345" s="18" t="s">
        <v>87</v>
      </c>
    </row>
    <row r="346" s="14" customFormat="1">
      <c r="A346" s="14"/>
      <c r="B346" s="255"/>
      <c r="C346" s="256"/>
      <c r="D346" s="240" t="s">
        <v>163</v>
      </c>
      <c r="E346" s="257" t="s">
        <v>1</v>
      </c>
      <c r="F346" s="258" t="s">
        <v>1981</v>
      </c>
      <c r="G346" s="256"/>
      <c r="H346" s="259">
        <v>1</v>
      </c>
      <c r="I346" s="260"/>
      <c r="J346" s="256"/>
      <c r="K346" s="256"/>
      <c r="L346" s="261"/>
      <c r="M346" s="262"/>
      <c r="N346" s="263"/>
      <c r="O346" s="263"/>
      <c r="P346" s="263"/>
      <c r="Q346" s="263"/>
      <c r="R346" s="263"/>
      <c r="S346" s="263"/>
      <c r="T346" s="26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5" t="s">
        <v>163</v>
      </c>
      <c r="AU346" s="265" t="s">
        <v>87</v>
      </c>
      <c r="AV346" s="14" t="s">
        <v>87</v>
      </c>
      <c r="AW346" s="14" t="s">
        <v>33</v>
      </c>
      <c r="AX346" s="14" t="s">
        <v>85</v>
      </c>
      <c r="AY346" s="265" t="s">
        <v>149</v>
      </c>
    </row>
    <row r="347" s="2" customFormat="1" ht="21.75" customHeight="1">
      <c r="A347" s="39"/>
      <c r="B347" s="40"/>
      <c r="C347" s="227" t="s">
        <v>623</v>
      </c>
      <c r="D347" s="227" t="s">
        <v>155</v>
      </c>
      <c r="E347" s="228" t="s">
        <v>1990</v>
      </c>
      <c r="F347" s="229" t="s">
        <v>1991</v>
      </c>
      <c r="G347" s="230" t="s">
        <v>284</v>
      </c>
      <c r="H347" s="231">
        <v>1</v>
      </c>
      <c r="I347" s="232"/>
      <c r="J347" s="233">
        <f>ROUND(I347*H347,2)</f>
        <v>0</v>
      </c>
      <c r="K347" s="229" t="s">
        <v>159</v>
      </c>
      <c r="L347" s="45"/>
      <c r="M347" s="234" t="s">
        <v>1</v>
      </c>
      <c r="N347" s="235" t="s">
        <v>42</v>
      </c>
      <c r="O347" s="92"/>
      <c r="P347" s="236">
        <f>O347*H347</f>
        <v>0</v>
      </c>
      <c r="Q347" s="236">
        <v>0.30399999999999999</v>
      </c>
      <c r="R347" s="236">
        <f>Q347*H347</f>
        <v>0.30399999999999999</v>
      </c>
      <c r="S347" s="236">
        <v>0</v>
      </c>
      <c r="T347" s="237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8" t="s">
        <v>148</v>
      </c>
      <c r="AT347" s="238" t="s">
        <v>155</v>
      </c>
      <c r="AU347" s="238" t="s">
        <v>87</v>
      </c>
      <c r="AY347" s="18" t="s">
        <v>149</v>
      </c>
      <c r="BE347" s="239">
        <f>IF(N347="základní",J347,0)</f>
        <v>0</v>
      </c>
      <c r="BF347" s="239">
        <f>IF(N347="snížená",J347,0)</f>
        <v>0</v>
      </c>
      <c r="BG347" s="239">
        <f>IF(N347="zákl. přenesená",J347,0)</f>
        <v>0</v>
      </c>
      <c r="BH347" s="239">
        <f>IF(N347="sníž. přenesená",J347,0)</f>
        <v>0</v>
      </c>
      <c r="BI347" s="239">
        <f>IF(N347="nulová",J347,0)</f>
        <v>0</v>
      </c>
      <c r="BJ347" s="18" t="s">
        <v>85</v>
      </c>
      <c r="BK347" s="239">
        <f>ROUND(I347*H347,2)</f>
        <v>0</v>
      </c>
      <c r="BL347" s="18" t="s">
        <v>148</v>
      </c>
      <c r="BM347" s="238" t="s">
        <v>1992</v>
      </c>
    </row>
    <row r="348" s="2" customFormat="1">
      <c r="A348" s="39"/>
      <c r="B348" s="40"/>
      <c r="C348" s="41"/>
      <c r="D348" s="240" t="s">
        <v>162</v>
      </c>
      <c r="E348" s="41"/>
      <c r="F348" s="241" t="s">
        <v>1993</v>
      </c>
      <c r="G348" s="41"/>
      <c r="H348" s="41"/>
      <c r="I348" s="242"/>
      <c r="J348" s="41"/>
      <c r="K348" s="41"/>
      <c r="L348" s="45"/>
      <c r="M348" s="243"/>
      <c r="N348" s="244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162</v>
      </c>
      <c r="AU348" s="18" t="s">
        <v>87</v>
      </c>
    </row>
    <row r="349" s="14" customFormat="1">
      <c r="A349" s="14"/>
      <c r="B349" s="255"/>
      <c r="C349" s="256"/>
      <c r="D349" s="240" t="s">
        <v>163</v>
      </c>
      <c r="E349" s="257" t="s">
        <v>1</v>
      </c>
      <c r="F349" s="258" t="s">
        <v>1981</v>
      </c>
      <c r="G349" s="256"/>
      <c r="H349" s="259">
        <v>1</v>
      </c>
      <c r="I349" s="260"/>
      <c r="J349" s="256"/>
      <c r="K349" s="256"/>
      <c r="L349" s="261"/>
      <c r="M349" s="262"/>
      <c r="N349" s="263"/>
      <c r="O349" s="263"/>
      <c r="P349" s="263"/>
      <c r="Q349" s="263"/>
      <c r="R349" s="263"/>
      <c r="S349" s="263"/>
      <c r="T349" s="26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5" t="s">
        <v>163</v>
      </c>
      <c r="AU349" s="265" t="s">
        <v>87</v>
      </c>
      <c r="AV349" s="14" t="s">
        <v>87</v>
      </c>
      <c r="AW349" s="14" t="s">
        <v>33</v>
      </c>
      <c r="AX349" s="14" t="s">
        <v>85</v>
      </c>
      <c r="AY349" s="265" t="s">
        <v>149</v>
      </c>
    </row>
    <row r="350" s="2" customFormat="1" ht="16.5" customHeight="1">
      <c r="A350" s="39"/>
      <c r="B350" s="40"/>
      <c r="C350" s="227" t="s">
        <v>629</v>
      </c>
      <c r="D350" s="227" t="s">
        <v>155</v>
      </c>
      <c r="E350" s="228" t="s">
        <v>1799</v>
      </c>
      <c r="F350" s="229" t="s">
        <v>1800</v>
      </c>
      <c r="G350" s="230" t="s">
        <v>284</v>
      </c>
      <c r="H350" s="231">
        <v>1</v>
      </c>
      <c r="I350" s="232"/>
      <c r="J350" s="233">
        <f>ROUND(I350*H350,2)</f>
        <v>0</v>
      </c>
      <c r="K350" s="229" t="s">
        <v>159</v>
      </c>
      <c r="L350" s="45"/>
      <c r="M350" s="234" t="s">
        <v>1</v>
      </c>
      <c r="N350" s="235" t="s">
        <v>42</v>
      </c>
      <c r="O350" s="92"/>
      <c r="P350" s="236">
        <f>O350*H350</f>
        <v>0</v>
      </c>
      <c r="Q350" s="236">
        <v>0</v>
      </c>
      <c r="R350" s="236">
        <f>Q350*H350</f>
        <v>0</v>
      </c>
      <c r="S350" s="236">
        <v>0.14999999999999999</v>
      </c>
      <c r="T350" s="237">
        <f>S350*H350</f>
        <v>0.14999999999999999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8" t="s">
        <v>148</v>
      </c>
      <c r="AT350" s="238" t="s">
        <v>155</v>
      </c>
      <c r="AU350" s="238" t="s">
        <v>87</v>
      </c>
      <c r="AY350" s="18" t="s">
        <v>149</v>
      </c>
      <c r="BE350" s="239">
        <f>IF(N350="základní",J350,0)</f>
        <v>0</v>
      </c>
      <c r="BF350" s="239">
        <f>IF(N350="snížená",J350,0)</f>
        <v>0</v>
      </c>
      <c r="BG350" s="239">
        <f>IF(N350="zákl. přenesená",J350,0)</f>
        <v>0</v>
      </c>
      <c r="BH350" s="239">
        <f>IF(N350="sníž. přenesená",J350,0)</f>
        <v>0</v>
      </c>
      <c r="BI350" s="239">
        <f>IF(N350="nulová",J350,0)</f>
        <v>0</v>
      </c>
      <c r="BJ350" s="18" t="s">
        <v>85</v>
      </c>
      <c r="BK350" s="239">
        <f>ROUND(I350*H350,2)</f>
        <v>0</v>
      </c>
      <c r="BL350" s="18" t="s">
        <v>148</v>
      </c>
      <c r="BM350" s="238" t="s">
        <v>1994</v>
      </c>
    </row>
    <row r="351" s="2" customFormat="1">
      <c r="A351" s="39"/>
      <c r="B351" s="40"/>
      <c r="C351" s="41"/>
      <c r="D351" s="240" t="s">
        <v>162</v>
      </c>
      <c r="E351" s="41"/>
      <c r="F351" s="241" t="s">
        <v>1802</v>
      </c>
      <c r="G351" s="41"/>
      <c r="H351" s="41"/>
      <c r="I351" s="242"/>
      <c r="J351" s="41"/>
      <c r="K351" s="41"/>
      <c r="L351" s="45"/>
      <c r="M351" s="243"/>
      <c r="N351" s="244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162</v>
      </c>
      <c r="AU351" s="18" t="s">
        <v>87</v>
      </c>
    </row>
    <row r="352" s="14" customFormat="1">
      <c r="A352" s="14"/>
      <c r="B352" s="255"/>
      <c r="C352" s="256"/>
      <c r="D352" s="240" t="s">
        <v>163</v>
      </c>
      <c r="E352" s="257" t="s">
        <v>1</v>
      </c>
      <c r="F352" s="258" t="s">
        <v>1803</v>
      </c>
      <c r="G352" s="256"/>
      <c r="H352" s="259">
        <v>1</v>
      </c>
      <c r="I352" s="260"/>
      <c r="J352" s="256"/>
      <c r="K352" s="256"/>
      <c r="L352" s="261"/>
      <c r="M352" s="262"/>
      <c r="N352" s="263"/>
      <c r="O352" s="263"/>
      <c r="P352" s="263"/>
      <c r="Q352" s="263"/>
      <c r="R352" s="263"/>
      <c r="S352" s="263"/>
      <c r="T352" s="26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5" t="s">
        <v>163</v>
      </c>
      <c r="AU352" s="265" t="s">
        <v>87</v>
      </c>
      <c r="AV352" s="14" t="s">
        <v>87</v>
      </c>
      <c r="AW352" s="14" t="s">
        <v>33</v>
      </c>
      <c r="AX352" s="14" t="s">
        <v>85</v>
      </c>
      <c r="AY352" s="265" t="s">
        <v>149</v>
      </c>
    </row>
    <row r="353" s="2" customFormat="1" ht="21.75" customHeight="1">
      <c r="A353" s="39"/>
      <c r="B353" s="40"/>
      <c r="C353" s="227" t="s">
        <v>635</v>
      </c>
      <c r="D353" s="227" t="s">
        <v>155</v>
      </c>
      <c r="E353" s="228" t="s">
        <v>1804</v>
      </c>
      <c r="F353" s="229" t="s">
        <v>1805</v>
      </c>
      <c r="G353" s="230" t="s">
        <v>284</v>
      </c>
      <c r="H353" s="231">
        <v>8</v>
      </c>
      <c r="I353" s="232"/>
      <c r="J353" s="233">
        <f>ROUND(I353*H353,2)</f>
        <v>0</v>
      </c>
      <c r="K353" s="229" t="s">
        <v>159</v>
      </c>
      <c r="L353" s="45"/>
      <c r="M353" s="234" t="s">
        <v>1</v>
      </c>
      <c r="N353" s="235" t="s">
        <v>42</v>
      </c>
      <c r="O353" s="92"/>
      <c r="P353" s="236">
        <f>O353*H353</f>
        <v>0</v>
      </c>
      <c r="Q353" s="236">
        <v>0.089999999999999997</v>
      </c>
      <c r="R353" s="236">
        <f>Q353*H353</f>
        <v>0.71999999999999997</v>
      </c>
      <c r="S353" s="236">
        <v>0</v>
      </c>
      <c r="T353" s="237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8" t="s">
        <v>148</v>
      </c>
      <c r="AT353" s="238" t="s">
        <v>155</v>
      </c>
      <c r="AU353" s="238" t="s">
        <v>87</v>
      </c>
      <c r="AY353" s="18" t="s">
        <v>149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8" t="s">
        <v>85</v>
      </c>
      <c r="BK353" s="239">
        <f>ROUND(I353*H353,2)</f>
        <v>0</v>
      </c>
      <c r="BL353" s="18" t="s">
        <v>148</v>
      </c>
      <c r="BM353" s="238" t="s">
        <v>1558</v>
      </c>
    </row>
    <row r="354" s="2" customFormat="1">
      <c r="A354" s="39"/>
      <c r="B354" s="40"/>
      <c r="C354" s="41"/>
      <c r="D354" s="240" t="s">
        <v>162</v>
      </c>
      <c r="E354" s="41"/>
      <c r="F354" s="241" t="s">
        <v>1806</v>
      </c>
      <c r="G354" s="41"/>
      <c r="H354" s="41"/>
      <c r="I354" s="242"/>
      <c r="J354" s="41"/>
      <c r="K354" s="41"/>
      <c r="L354" s="45"/>
      <c r="M354" s="243"/>
      <c r="N354" s="244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162</v>
      </c>
      <c r="AU354" s="18" t="s">
        <v>87</v>
      </c>
    </row>
    <row r="355" s="14" customFormat="1">
      <c r="A355" s="14"/>
      <c r="B355" s="255"/>
      <c r="C355" s="256"/>
      <c r="D355" s="240" t="s">
        <v>163</v>
      </c>
      <c r="E355" s="257" t="s">
        <v>1</v>
      </c>
      <c r="F355" s="258" t="s">
        <v>1995</v>
      </c>
      <c r="G355" s="256"/>
      <c r="H355" s="259">
        <v>8</v>
      </c>
      <c r="I355" s="260"/>
      <c r="J355" s="256"/>
      <c r="K355" s="256"/>
      <c r="L355" s="261"/>
      <c r="M355" s="262"/>
      <c r="N355" s="263"/>
      <c r="O355" s="263"/>
      <c r="P355" s="263"/>
      <c r="Q355" s="263"/>
      <c r="R355" s="263"/>
      <c r="S355" s="263"/>
      <c r="T355" s="26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5" t="s">
        <v>163</v>
      </c>
      <c r="AU355" s="265" t="s">
        <v>87</v>
      </c>
      <c r="AV355" s="14" t="s">
        <v>87</v>
      </c>
      <c r="AW355" s="14" t="s">
        <v>33</v>
      </c>
      <c r="AX355" s="14" t="s">
        <v>85</v>
      </c>
      <c r="AY355" s="265" t="s">
        <v>149</v>
      </c>
    </row>
    <row r="356" s="13" customFormat="1">
      <c r="A356" s="13"/>
      <c r="B356" s="245"/>
      <c r="C356" s="246"/>
      <c r="D356" s="240" t="s">
        <v>163</v>
      </c>
      <c r="E356" s="247" t="s">
        <v>1</v>
      </c>
      <c r="F356" s="248" t="s">
        <v>1808</v>
      </c>
      <c r="G356" s="246"/>
      <c r="H356" s="247" t="s">
        <v>1</v>
      </c>
      <c r="I356" s="249"/>
      <c r="J356" s="246"/>
      <c r="K356" s="246"/>
      <c r="L356" s="250"/>
      <c r="M356" s="251"/>
      <c r="N356" s="252"/>
      <c r="O356" s="252"/>
      <c r="P356" s="252"/>
      <c r="Q356" s="252"/>
      <c r="R356" s="252"/>
      <c r="S356" s="252"/>
      <c r="T356" s="25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4" t="s">
        <v>163</v>
      </c>
      <c r="AU356" s="254" t="s">
        <v>87</v>
      </c>
      <c r="AV356" s="13" t="s">
        <v>85</v>
      </c>
      <c r="AW356" s="13" t="s">
        <v>33</v>
      </c>
      <c r="AX356" s="13" t="s">
        <v>77</v>
      </c>
      <c r="AY356" s="254" t="s">
        <v>149</v>
      </c>
    </row>
    <row r="357" s="2" customFormat="1" ht="21.75" customHeight="1">
      <c r="A357" s="39"/>
      <c r="B357" s="40"/>
      <c r="C357" s="280" t="s">
        <v>642</v>
      </c>
      <c r="D357" s="280" t="s">
        <v>553</v>
      </c>
      <c r="E357" s="281" t="s">
        <v>1809</v>
      </c>
      <c r="F357" s="282" t="s">
        <v>1810</v>
      </c>
      <c r="G357" s="283" t="s">
        <v>284</v>
      </c>
      <c r="H357" s="284">
        <v>8</v>
      </c>
      <c r="I357" s="285"/>
      <c r="J357" s="286">
        <f>ROUND(I357*H357,2)</f>
        <v>0</v>
      </c>
      <c r="K357" s="282" t="s">
        <v>159</v>
      </c>
      <c r="L357" s="287"/>
      <c r="M357" s="288" t="s">
        <v>1</v>
      </c>
      <c r="N357" s="289" t="s">
        <v>42</v>
      </c>
      <c r="O357" s="92"/>
      <c r="P357" s="236">
        <f>O357*H357</f>
        <v>0</v>
      </c>
      <c r="Q357" s="236">
        <v>0.069000000000000006</v>
      </c>
      <c r="R357" s="236">
        <f>Q357*H357</f>
        <v>0.55200000000000005</v>
      </c>
      <c r="S357" s="236">
        <v>0</v>
      </c>
      <c r="T357" s="237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8" t="s">
        <v>197</v>
      </c>
      <c r="AT357" s="238" t="s">
        <v>553</v>
      </c>
      <c r="AU357" s="238" t="s">
        <v>87</v>
      </c>
      <c r="AY357" s="18" t="s">
        <v>149</v>
      </c>
      <c r="BE357" s="239">
        <f>IF(N357="základní",J357,0)</f>
        <v>0</v>
      </c>
      <c r="BF357" s="239">
        <f>IF(N357="snížená",J357,0)</f>
        <v>0</v>
      </c>
      <c r="BG357" s="239">
        <f>IF(N357="zákl. přenesená",J357,0)</f>
        <v>0</v>
      </c>
      <c r="BH357" s="239">
        <f>IF(N357="sníž. přenesená",J357,0)</f>
        <v>0</v>
      </c>
      <c r="BI357" s="239">
        <f>IF(N357="nulová",J357,0)</f>
        <v>0</v>
      </c>
      <c r="BJ357" s="18" t="s">
        <v>85</v>
      </c>
      <c r="BK357" s="239">
        <f>ROUND(I357*H357,2)</f>
        <v>0</v>
      </c>
      <c r="BL357" s="18" t="s">
        <v>148</v>
      </c>
      <c r="BM357" s="238" t="s">
        <v>1811</v>
      </c>
    </row>
    <row r="358" s="2" customFormat="1">
      <c r="A358" s="39"/>
      <c r="B358" s="40"/>
      <c r="C358" s="41"/>
      <c r="D358" s="240" t="s">
        <v>162</v>
      </c>
      <c r="E358" s="41"/>
      <c r="F358" s="241" t="s">
        <v>1810</v>
      </c>
      <c r="G358" s="41"/>
      <c r="H358" s="41"/>
      <c r="I358" s="242"/>
      <c r="J358" s="41"/>
      <c r="K358" s="41"/>
      <c r="L358" s="45"/>
      <c r="M358" s="243"/>
      <c r="N358" s="244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162</v>
      </c>
      <c r="AU358" s="18" t="s">
        <v>87</v>
      </c>
    </row>
    <row r="359" s="14" customFormat="1">
      <c r="A359" s="14"/>
      <c r="B359" s="255"/>
      <c r="C359" s="256"/>
      <c r="D359" s="240" t="s">
        <v>163</v>
      </c>
      <c r="E359" s="257" t="s">
        <v>1</v>
      </c>
      <c r="F359" s="258" t="s">
        <v>1996</v>
      </c>
      <c r="G359" s="256"/>
      <c r="H359" s="259">
        <v>8</v>
      </c>
      <c r="I359" s="260"/>
      <c r="J359" s="256"/>
      <c r="K359" s="256"/>
      <c r="L359" s="261"/>
      <c r="M359" s="262"/>
      <c r="N359" s="263"/>
      <c r="O359" s="263"/>
      <c r="P359" s="263"/>
      <c r="Q359" s="263"/>
      <c r="R359" s="263"/>
      <c r="S359" s="263"/>
      <c r="T359" s="26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5" t="s">
        <v>163</v>
      </c>
      <c r="AU359" s="265" t="s">
        <v>87</v>
      </c>
      <c r="AV359" s="14" t="s">
        <v>87</v>
      </c>
      <c r="AW359" s="14" t="s">
        <v>33</v>
      </c>
      <c r="AX359" s="14" t="s">
        <v>85</v>
      </c>
      <c r="AY359" s="265" t="s">
        <v>149</v>
      </c>
    </row>
    <row r="360" s="13" customFormat="1">
      <c r="A360" s="13"/>
      <c r="B360" s="245"/>
      <c r="C360" s="246"/>
      <c r="D360" s="240" t="s">
        <v>163</v>
      </c>
      <c r="E360" s="247" t="s">
        <v>1</v>
      </c>
      <c r="F360" s="248" t="s">
        <v>1813</v>
      </c>
      <c r="G360" s="246"/>
      <c r="H360" s="247" t="s">
        <v>1</v>
      </c>
      <c r="I360" s="249"/>
      <c r="J360" s="246"/>
      <c r="K360" s="246"/>
      <c r="L360" s="250"/>
      <c r="M360" s="251"/>
      <c r="N360" s="252"/>
      <c r="O360" s="252"/>
      <c r="P360" s="252"/>
      <c r="Q360" s="252"/>
      <c r="R360" s="252"/>
      <c r="S360" s="252"/>
      <c r="T360" s="25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4" t="s">
        <v>163</v>
      </c>
      <c r="AU360" s="254" t="s">
        <v>87</v>
      </c>
      <c r="AV360" s="13" t="s">
        <v>85</v>
      </c>
      <c r="AW360" s="13" t="s">
        <v>33</v>
      </c>
      <c r="AX360" s="13" t="s">
        <v>77</v>
      </c>
      <c r="AY360" s="254" t="s">
        <v>149</v>
      </c>
    </row>
    <row r="361" s="13" customFormat="1">
      <c r="A361" s="13"/>
      <c r="B361" s="245"/>
      <c r="C361" s="246"/>
      <c r="D361" s="240" t="s">
        <v>163</v>
      </c>
      <c r="E361" s="247" t="s">
        <v>1</v>
      </c>
      <c r="F361" s="248" t="s">
        <v>1814</v>
      </c>
      <c r="G361" s="246"/>
      <c r="H361" s="247" t="s">
        <v>1</v>
      </c>
      <c r="I361" s="249"/>
      <c r="J361" s="246"/>
      <c r="K361" s="246"/>
      <c r="L361" s="250"/>
      <c r="M361" s="251"/>
      <c r="N361" s="252"/>
      <c r="O361" s="252"/>
      <c r="P361" s="252"/>
      <c r="Q361" s="252"/>
      <c r="R361" s="252"/>
      <c r="S361" s="252"/>
      <c r="T361" s="25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4" t="s">
        <v>163</v>
      </c>
      <c r="AU361" s="254" t="s">
        <v>87</v>
      </c>
      <c r="AV361" s="13" t="s">
        <v>85</v>
      </c>
      <c r="AW361" s="13" t="s">
        <v>33</v>
      </c>
      <c r="AX361" s="13" t="s">
        <v>77</v>
      </c>
      <c r="AY361" s="254" t="s">
        <v>149</v>
      </c>
    </row>
    <row r="362" s="12" customFormat="1" ht="22.8" customHeight="1">
      <c r="A362" s="12"/>
      <c r="B362" s="211"/>
      <c r="C362" s="212"/>
      <c r="D362" s="213" t="s">
        <v>76</v>
      </c>
      <c r="E362" s="225" t="s">
        <v>203</v>
      </c>
      <c r="F362" s="225" t="s">
        <v>1006</v>
      </c>
      <c r="G362" s="212"/>
      <c r="H362" s="212"/>
      <c r="I362" s="215"/>
      <c r="J362" s="226">
        <f>BK362</f>
        <v>0</v>
      </c>
      <c r="K362" s="212"/>
      <c r="L362" s="217"/>
      <c r="M362" s="218"/>
      <c r="N362" s="219"/>
      <c r="O362" s="219"/>
      <c r="P362" s="220">
        <f>SUM(P363:P368)</f>
        <v>0</v>
      </c>
      <c r="Q362" s="219"/>
      <c r="R362" s="220">
        <f>SUM(R363:R368)</f>
        <v>0</v>
      </c>
      <c r="S362" s="219"/>
      <c r="T362" s="221">
        <f>SUM(T363:T368)</f>
        <v>51.256500000000003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22" t="s">
        <v>85</v>
      </c>
      <c r="AT362" s="223" t="s">
        <v>76</v>
      </c>
      <c r="AU362" s="223" t="s">
        <v>85</v>
      </c>
      <c r="AY362" s="222" t="s">
        <v>149</v>
      </c>
      <c r="BK362" s="224">
        <f>SUM(BK363:BK368)</f>
        <v>0</v>
      </c>
    </row>
    <row r="363" s="2" customFormat="1" ht="16.5" customHeight="1">
      <c r="A363" s="39"/>
      <c r="B363" s="40"/>
      <c r="C363" s="227" t="s">
        <v>648</v>
      </c>
      <c r="D363" s="227" t="s">
        <v>155</v>
      </c>
      <c r="E363" s="228" t="s">
        <v>1997</v>
      </c>
      <c r="F363" s="229" t="s">
        <v>1998</v>
      </c>
      <c r="G363" s="230" t="s">
        <v>411</v>
      </c>
      <c r="H363" s="231">
        <v>22.699999999999999</v>
      </c>
      <c r="I363" s="232"/>
      <c r="J363" s="233">
        <f>ROUND(I363*H363,2)</f>
        <v>0</v>
      </c>
      <c r="K363" s="229" t="s">
        <v>159</v>
      </c>
      <c r="L363" s="45"/>
      <c r="M363" s="234" t="s">
        <v>1</v>
      </c>
      <c r="N363" s="235" t="s">
        <v>42</v>
      </c>
      <c r="O363" s="92"/>
      <c r="P363" s="236">
        <f>O363*H363</f>
        <v>0</v>
      </c>
      <c r="Q363" s="236">
        <v>0</v>
      </c>
      <c r="R363" s="236">
        <f>Q363*H363</f>
        <v>0</v>
      </c>
      <c r="S363" s="236">
        <v>2.0550000000000002</v>
      </c>
      <c r="T363" s="237">
        <f>S363*H363</f>
        <v>46.648500000000006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8" t="s">
        <v>148</v>
      </c>
      <c r="AT363" s="238" t="s">
        <v>155</v>
      </c>
      <c r="AU363" s="238" t="s">
        <v>87</v>
      </c>
      <c r="AY363" s="18" t="s">
        <v>149</v>
      </c>
      <c r="BE363" s="239">
        <f>IF(N363="základní",J363,0)</f>
        <v>0</v>
      </c>
      <c r="BF363" s="239">
        <f>IF(N363="snížená",J363,0)</f>
        <v>0</v>
      </c>
      <c r="BG363" s="239">
        <f>IF(N363="zákl. přenesená",J363,0)</f>
        <v>0</v>
      </c>
      <c r="BH363" s="239">
        <f>IF(N363="sníž. přenesená",J363,0)</f>
        <v>0</v>
      </c>
      <c r="BI363" s="239">
        <f>IF(N363="nulová",J363,0)</f>
        <v>0</v>
      </c>
      <c r="BJ363" s="18" t="s">
        <v>85</v>
      </c>
      <c r="BK363" s="239">
        <f>ROUND(I363*H363,2)</f>
        <v>0</v>
      </c>
      <c r="BL363" s="18" t="s">
        <v>148</v>
      </c>
      <c r="BM363" s="238" t="s">
        <v>1999</v>
      </c>
    </row>
    <row r="364" s="2" customFormat="1">
      <c r="A364" s="39"/>
      <c r="B364" s="40"/>
      <c r="C364" s="41"/>
      <c r="D364" s="240" t="s">
        <v>162</v>
      </c>
      <c r="E364" s="41"/>
      <c r="F364" s="241" t="s">
        <v>2000</v>
      </c>
      <c r="G364" s="41"/>
      <c r="H364" s="41"/>
      <c r="I364" s="242"/>
      <c r="J364" s="41"/>
      <c r="K364" s="41"/>
      <c r="L364" s="45"/>
      <c r="M364" s="243"/>
      <c r="N364" s="244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162</v>
      </c>
      <c r="AU364" s="18" t="s">
        <v>87</v>
      </c>
    </row>
    <row r="365" s="14" customFormat="1">
      <c r="A365" s="14"/>
      <c r="B365" s="255"/>
      <c r="C365" s="256"/>
      <c r="D365" s="240" t="s">
        <v>163</v>
      </c>
      <c r="E365" s="257" t="s">
        <v>1</v>
      </c>
      <c r="F365" s="258" t="s">
        <v>2001</v>
      </c>
      <c r="G365" s="256"/>
      <c r="H365" s="259">
        <v>22.699999999999999</v>
      </c>
      <c r="I365" s="260"/>
      <c r="J365" s="256"/>
      <c r="K365" s="256"/>
      <c r="L365" s="261"/>
      <c r="M365" s="262"/>
      <c r="N365" s="263"/>
      <c r="O365" s="263"/>
      <c r="P365" s="263"/>
      <c r="Q365" s="263"/>
      <c r="R365" s="263"/>
      <c r="S365" s="263"/>
      <c r="T365" s="26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5" t="s">
        <v>163</v>
      </c>
      <c r="AU365" s="265" t="s">
        <v>87</v>
      </c>
      <c r="AV365" s="14" t="s">
        <v>87</v>
      </c>
      <c r="AW365" s="14" t="s">
        <v>33</v>
      </c>
      <c r="AX365" s="14" t="s">
        <v>85</v>
      </c>
      <c r="AY365" s="265" t="s">
        <v>149</v>
      </c>
    </row>
    <row r="366" s="2" customFormat="1" ht="16.5" customHeight="1">
      <c r="A366" s="39"/>
      <c r="B366" s="40"/>
      <c r="C366" s="227" t="s">
        <v>656</v>
      </c>
      <c r="D366" s="227" t="s">
        <v>155</v>
      </c>
      <c r="E366" s="228" t="s">
        <v>2002</v>
      </c>
      <c r="F366" s="229" t="s">
        <v>2003</v>
      </c>
      <c r="G366" s="230" t="s">
        <v>425</v>
      </c>
      <c r="H366" s="231">
        <v>1.9199999999999999</v>
      </c>
      <c r="I366" s="232"/>
      <c r="J366" s="233">
        <f>ROUND(I366*H366,2)</f>
        <v>0</v>
      </c>
      <c r="K366" s="229" t="s">
        <v>159</v>
      </c>
      <c r="L366" s="45"/>
      <c r="M366" s="234" t="s">
        <v>1</v>
      </c>
      <c r="N366" s="235" t="s">
        <v>42</v>
      </c>
      <c r="O366" s="92"/>
      <c r="P366" s="236">
        <f>O366*H366</f>
        <v>0</v>
      </c>
      <c r="Q366" s="236">
        <v>0</v>
      </c>
      <c r="R366" s="236">
        <f>Q366*H366</f>
        <v>0</v>
      </c>
      <c r="S366" s="236">
        <v>2.3999999999999999</v>
      </c>
      <c r="T366" s="237">
        <f>S366*H366</f>
        <v>4.6079999999999997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8" t="s">
        <v>148</v>
      </c>
      <c r="AT366" s="238" t="s">
        <v>155</v>
      </c>
      <c r="AU366" s="238" t="s">
        <v>87</v>
      </c>
      <c r="AY366" s="18" t="s">
        <v>149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8" t="s">
        <v>85</v>
      </c>
      <c r="BK366" s="239">
        <f>ROUND(I366*H366,2)</f>
        <v>0</v>
      </c>
      <c r="BL366" s="18" t="s">
        <v>148</v>
      </c>
      <c r="BM366" s="238" t="s">
        <v>2004</v>
      </c>
    </row>
    <row r="367" s="2" customFormat="1">
      <c r="A367" s="39"/>
      <c r="B367" s="40"/>
      <c r="C367" s="41"/>
      <c r="D367" s="240" t="s">
        <v>162</v>
      </c>
      <c r="E367" s="41"/>
      <c r="F367" s="241" t="s">
        <v>2005</v>
      </c>
      <c r="G367" s="41"/>
      <c r="H367" s="41"/>
      <c r="I367" s="242"/>
      <c r="J367" s="41"/>
      <c r="K367" s="41"/>
      <c r="L367" s="45"/>
      <c r="M367" s="243"/>
      <c r="N367" s="244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162</v>
      </c>
      <c r="AU367" s="18" t="s">
        <v>87</v>
      </c>
    </row>
    <row r="368" s="14" customFormat="1">
      <c r="A368" s="14"/>
      <c r="B368" s="255"/>
      <c r="C368" s="256"/>
      <c r="D368" s="240" t="s">
        <v>163</v>
      </c>
      <c r="E368" s="257" t="s">
        <v>1</v>
      </c>
      <c r="F368" s="258" t="s">
        <v>2006</v>
      </c>
      <c r="G368" s="256"/>
      <c r="H368" s="259">
        <v>1.9199999999999999</v>
      </c>
      <c r="I368" s="260"/>
      <c r="J368" s="256"/>
      <c r="K368" s="256"/>
      <c r="L368" s="261"/>
      <c r="M368" s="262"/>
      <c r="N368" s="263"/>
      <c r="O368" s="263"/>
      <c r="P368" s="263"/>
      <c r="Q368" s="263"/>
      <c r="R368" s="263"/>
      <c r="S368" s="263"/>
      <c r="T368" s="26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5" t="s">
        <v>163</v>
      </c>
      <c r="AU368" s="265" t="s">
        <v>87</v>
      </c>
      <c r="AV368" s="14" t="s">
        <v>87</v>
      </c>
      <c r="AW368" s="14" t="s">
        <v>33</v>
      </c>
      <c r="AX368" s="14" t="s">
        <v>85</v>
      </c>
      <c r="AY368" s="265" t="s">
        <v>149</v>
      </c>
    </row>
    <row r="369" s="12" customFormat="1" ht="22.8" customHeight="1">
      <c r="A369" s="12"/>
      <c r="B369" s="211"/>
      <c r="C369" s="212"/>
      <c r="D369" s="213" t="s">
        <v>76</v>
      </c>
      <c r="E369" s="225" t="s">
        <v>1148</v>
      </c>
      <c r="F369" s="225" t="s">
        <v>1149</v>
      </c>
      <c r="G369" s="212"/>
      <c r="H369" s="212"/>
      <c r="I369" s="215"/>
      <c r="J369" s="226">
        <f>BK369</f>
        <v>0</v>
      </c>
      <c r="K369" s="212"/>
      <c r="L369" s="217"/>
      <c r="M369" s="218"/>
      <c r="N369" s="219"/>
      <c r="O369" s="219"/>
      <c r="P369" s="220">
        <f>SUM(P370:P401)</f>
        <v>0</v>
      </c>
      <c r="Q369" s="219"/>
      <c r="R369" s="220">
        <f>SUM(R370:R401)</f>
        <v>0</v>
      </c>
      <c r="S369" s="219"/>
      <c r="T369" s="221">
        <f>SUM(T370:T401)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22" t="s">
        <v>85</v>
      </c>
      <c r="AT369" s="223" t="s">
        <v>76</v>
      </c>
      <c r="AU369" s="223" t="s">
        <v>85</v>
      </c>
      <c r="AY369" s="222" t="s">
        <v>149</v>
      </c>
      <c r="BK369" s="224">
        <f>SUM(BK370:BK401)</f>
        <v>0</v>
      </c>
    </row>
    <row r="370" s="2" customFormat="1" ht="16.5" customHeight="1">
      <c r="A370" s="39"/>
      <c r="B370" s="40"/>
      <c r="C370" s="227" t="s">
        <v>662</v>
      </c>
      <c r="D370" s="227" t="s">
        <v>155</v>
      </c>
      <c r="E370" s="228" t="s">
        <v>1176</v>
      </c>
      <c r="F370" s="229" t="s">
        <v>1177</v>
      </c>
      <c r="G370" s="230" t="s">
        <v>534</v>
      </c>
      <c r="H370" s="231">
        <v>5.8079999999999998</v>
      </c>
      <c r="I370" s="232"/>
      <c r="J370" s="233">
        <f>ROUND(I370*H370,2)</f>
        <v>0</v>
      </c>
      <c r="K370" s="229" t="s">
        <v>159</v>
      </c>
      <c r="L370" s="45"/>
      <c r="M370" s="234" t="s">
        <v>1</v>
      </c>
      <c r="N370" s="235" t="s">
        <v>42</v>
      </c>
      <c r="O370" s="92"/>
      <c r="P370" s="236">
        <f>O370*H370</f>
        <v>0</v>
      </c>
      <c r="Q370" s="236">
        <v>0</v>
      </c>
      <c r="R370" s="236">
        <f>Q370*H370</f>
        <v>0</v>
      </c>
      <c r="S370" s="236">
        <v>0</v>
      </c>
      <c r="T370" s="237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8" t="s">
        <v>148</v>
      </c>
      <c r="AT370" s="238" t="s">
        <v>155</v>
      </c>
      <c r="AU370" s="238" t="s">
        <v>87</v>
      </c>
      <c r="AY370" s="18" t="s">
        <v>149</v>
      </c>
      <c r="BE370" s="239">
        <f>IF(N370="základní",J370,0)</f>
        <v>0</v>
      </c>
      <c r="BF370" s="239">
        <f>IF(N370="snížená",J370,0)</f>
        <v>0</v>
      </c>
      <c r="BG370" s="239">
        <f>IF(N370="zákl. přenesená",J370,0)</f>
        <v>0</v>
      </c>
      <c r="BH370" s="239">
        <f>IF(N370="sníž. přenesená",J370,0)</f>
        <v>0</v>
      </c>
      <c r="BI370" s="239">
        <f>IF(N370="nulová",J370,0)</f>
        <v>0</v>
      </c>
      <c r="BJ370" s="18" t="s">
        <v>85</v>
      </c>
      <c r="BK370" s="239">
        <f>ROUND(I370*H370,2)</f>
        <v>0</v>
      </c>
      <c r="BL370" s="18" t="s">
        <v>148</v>
      </c>
      <c r="BM370" s="238" t="s">
        <v>2007</v>
      </c>
    </row>
    <row r="371" s="2" customFormat="1">
      <c r="A371" s="39"/>
      <c r="B371" s="40"/>
      <c r="C371" s="41"/>
      <c r="D371" s="240" t="s">
        <v>162</v>
      </c>
      <c r="E371" s="41"/>
      <c r="F371" s="241" t="s">
        <v>1179</v>
      </c>
      <c r="G371" s="41"/>
      <c r="H371" s="41"/>
      <c r="I371" s="242"/>
      <c r="J371" s="41"/>
      <c r="K371" s="41"/>
      <c r="L371" s="45"/>
      <c r="M371" s="243"/>
      <c r="N371" s="244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162</v>
      </c>
      <c r="AU371" s="18" t="s">
        <v>87</v>
      </c>
    </row>
    <row r="372" s="13" customFormat="1">
      <c r="A372" s="13"/>
      <c r="B372" s="245"/>
      <c r="C372" s="246"/>
      <c r="D372" s="240" t="s">
        <v>163</v>
      </c>
      <c r="E372" s="247" t="s">
        <v>1</v>
      </c>
      <c r="F372" s="248" t="s">
        <v>1816</v>
      </c>
      <c r="G372" s="246"/>
      <c r="H372" s="247" t="s">
        <v>1</v>
      </c>
      <c r="I372" s="249"/>
      <c r="J372" s="246"/>
      <c r="K372" s="246"/>
      <c r="L372" s="250"/>
      <c r="M372" s="251"/>
      <c r="N372" s="252"/>
      <c r="O372" s="252"/>
      <c r="P372" s="252"/>
      <c r="Q372" s="252"/>
      <c r="R372" s="252"/>
      <c r="S372" s="252"/>
      <c r="T372" s="25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54" t="s">
        <v>163</v>
      </c>
      <c r="AU372" s="254" t="s">
        <v>87</v>
      </c>
      <c r="AV372" s="13" t="s">
        <v>85</v>
      </c>
      <c r="AW372" s="13" t="s">
        <v>33</v>
      </c>
      <c r="AX372" s="13" t="s">
        <v>77</v>
      </c>
      <c r="AY372" s="254" t="s">
        <v>149</v>
      </c>
    </row>
    <row r="373" s="14" customFormat="1">
      <c r="A373" s="14"/>
      <c r="B373" s="255"/>
      <c r="C373" s="256"/>
      <c r="D373" s="240" t="s">
        <v>163</v>
      </c>
      <c r="E373" s="257" t="s">
        <v>1</v>
      </c>
      <c r="F373" s="258" t="s">
        <v>2008</v>
      </c>
      <c r="G373" s="256"/>
      <c r="H373" s="259">
        <v>4.6079999999999997</v>
      </c>
      <c r="I373" s="260"/>
      <c r="J373" s="256"/>
      <c r="K373" s="256"/>
      <c r="L373" s="261"/>
      <c r="M373" s="262"/>
      <c r="N373" s="263"/>
      <c r="O373" s="263"/>
      <c r="P373" s="263"/>
      <c r="Q373" s="263"/>
      <c r="R373" s="263"/>
      <c r="S373" s="263"/>
      <c r="T373" s="26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5" t="s">
        <v>163</v>
      </c>
      <c r="AU373" s="265" t="s">
        <v>87</v>
      </c>
      <c r="AV373" s="14" t="s">
        <v>87</v>
      </c>
      <c r="AW373" s="14" t="s">
        <v>33</v>
      </c>
      <c r="AX373" s="14" t="s">
        <v>77</v>
      </c>
      <c r="AY373" s="265" t="s">
        <v>149</v>
      </c>
    </row>
    <row r="374" s="14" customFormat="1">
      <c r="A374" s="14"/>
      <c r="B374" s="255"/>
      <c r="C374" s="256"/>
      <c r="D374" s="240" t="s">
        <v>163</v>
      </c>
      <c r="E374" s="257" t="s">
        <v>1</v>
      </c>
      <c r="F374" s="258" t="s">
        <v>2009</v>
      </c>
      <c r="G374" s="256"/>
      <c r="H374" s="259">
        <v>1.2</v>
      </c>
      <c r="I374" s="260"/>
      <c r="J374" s="256"/>
      <c r="K374" s="256"/>
      <c r="L374" s="261"/>
      <c r="M374" s="262"/>
      <c r="N374" s="263"/>
      <c r="O374" s="263"/>
      <c r="P374" s="263"/>
      <c r="Q374" s="263"/>
      <c r="R374" s="263"/>
      <c r="S374" s="263"/>
      <c r="T374" s="26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5" t="s">
        <v>163</v>
      </c>
      <c r="AU374" s="265" t="s">
        <v>87</v>
      </c>
      <c r="AV374" s="14" t="s">
        <v>87</v>
      </c>
      <c r="AW374" s="14" t="s">
        <v>33</v>
      </c>
      <c r="AX374" s="14" t="s">
        <v>77</v>
      </c>
      <c r="AY374" s="265" t="s">
        <v>149</v>
      </c>
    </row>
    <row r="375" s="15" customFormat="1">
      <c r="A375" s="15"/>
      <c r="B375" s="269"/>
      <c r="C375" s="270"/>
      <c r="D375" s="240" t="s">
        <v>163</v>
      </c>
      <c r="E375" s="271" t="s">
        <v>1</v>
      </c>
      <c r="F375" s="272" t="s">
        <v>319</v>
      </c>
      <c r="G375" s="270"/>
      <c r="H375" s="273">
        <v>5.8079999999999998</v>
      </c>
      <c r="I375" s="274"/>
      <c r="J375" s="270"/>
      <c r="K375" s="270"/>
      <c r="L375" s="275"/>
      <c r="M375" s="276"/>
      <c r="N375" s="277"/>
      <c r="O375" s="277"/>
      <c r="P375" s="277"/>
      <c r="Q375" s="277"/>
      <c r="R375" s="277"/>
      <c r="S375" s="277"/>
      <c r="T375" s="278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9" t="s">
        <v>163</v>
      </c>
      <c r="AU375" s="279" t="s">
        <v>87</v>
      </c>
      <c r="AV375" s="15" t="s">
        <v>148</v>
      </c>
      <c r="AW375" s="15" t="s">
        <v>33</v>
      </c>
      <c r="AX375" s="15" t="s">
        <v>85</v>
      </c>
      <c r="AY375" s="279" t="s">
        <v>149</v>
      </c>
    </row>
    <row r="376" s="2" customFormat="1" ht="16.5" customHeight="1">
      <c r="A376" s="39"/>
      <c r="B376" s="40"/>
      <c r="C376" s="227" t="s">
        <v>668</v>
      </c>
      <c r="D376" s="227" t="s">
        <v>155</v>
      </c>
      <c r="E376" s="228" t="s">
        <v>1185</v>
      </c>
      <c r="F376" s="229" t="s">
        <v>1186</v>
      </c>
      <c r="G376" s="230" t="s">
        <v>534</v>
      </c>
      <c r="H376" s="231">
        <v>110.352</v>
      </c>
      <c r="I376" s="232"/>
      <c r="J376" s="233">
        <f>ROUND(I376*H376,2)</f>
        <v>0</v>
      </c>
      <c r="K376" s="229" t="s">
        <v>159</v>
      </c>
      <c r="L376" s="45"/>
      <c r="M376" s="234" t="s">
        <v>1</v>
      </c>
      <c r="N376" s="235" t="s">
        <v>42</v>
      </c>
      <c r="O376" s="92"/>
      <c r="P376" s="236">
        <f>O376*H376</f>
        <v>0</v>
      </c>
      <c r="Q376" s="236">
        <v>0</v>
      </c>
      <c r="R376" s="236">
        <f>Q376*H376</f>
        <v>0</v>
      </c>
      <c r="S376" s="236">
        <v>0</v>
      </c>
      <c r="T376" s="237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8" t="s">
        <v>148</v>
      </c>
      <c r="AT376" s="238" t="s">
        <v>155</v>
      </c>
      <c r="AU376" s="238" t="s">
        <v>87</v>
      </c>
      <c r="AY376" s="18" t="s">
        <v>149</v>
      </c>
      <c r="BE376" s="239">
        <f>IF(N376="základní",J376,0)</f>
        <v>0</v>
      </c>
      <c r="BF376" s="239">
        <f>IF(N376="snížená",J376,0)</f>
        <v>0</v>
      </c>
      <c r="BG376" s="239">
        <f>IF(N376="zákl. přenesená",J376,0)</f>
        <v>0</v>
      </c>
      <c r="BH376" s="239">
        <f>IF(N376="sníž. přenesená",J376,0)</f>
        <v>0</v>
      </c>
      <c r="BI376" s="239">
        <f>IF(N376="nulová",J376,0)</f>
        <v>0</v>
      </c>
      <c r="BJ376" s="18" t="s">
        <v>85</v>
      </c>
      <c r="BK376" s="239">
        <f>ROUND(I376*H376,2)</f>
        <v>0</v>
      </c>
      <c r="BL376" s="18" t="s">
        <v>148</v>
      </c>
      <c r="BM376" s="238" t="s">
        <v>2010</v>
      </c>
    </row>
    <row r="377" s="2" customFormat="1">
      <c r="A377" s="39"/>
      <c r="B377" s="40"/>
      <c r="C377" s="41"/>
      <c r="D377" s="240" t="s">
        <v>162</v>
      </c>
      <c r="E377" s="41"/>
      <c r="F377" s="241" t="s">
        <v>1166</v>
      </c>
      <c r="G377" s="41"/>
      <c r="H377" s="41"/>
      <c r="I377" s="242"/>
      <c r="J377" s="41"/>
      <c r="K377" s="41"/>
      <c r="L377" s="45"/>
      <c r="M377" s="243"/>
      <c r="N377" s="244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162</v>
      </c>
      <c r="AU377" s="18" t="s">
        <v>87</v>
      </c>
    </row>
    <row r="378" s="13" customFormat="1">
      <c r="A378" s="13"/>
      <c r="B378" s="245"/>
      <c r="C378" s="246"/>
      <c r="D378" s="240" t="s">
        <v>163</v>
      </c>
      <c r="E378" s="247" t="s">
        <v>1</v>
      </c>
      <c r="F378" s="248" t="s">
        <v>1816</v>
      </c>
      <c r="G378" s="246"/>
      <c r="H378" s="247" t="s">
        <v>1</v>
      </c>
      <c r="I378" s="249"/>
      <c r="J378" s="246"/>
      <c r="K378" s="246"/>
      <c r="L378" s="250"/>
      <c r="M378" s="251"/>
      <c r="N378" s="252"/>
      <c r="O378" s="252"/>
      <c r="P378" s="252"/>
      <c r="Q378" s="252"/>
      <c r="R378" s="252"/>
      <c r="S378" s="252"/>
      <c r="T378" s="25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4" t="s">
        <v>163</v>
      </c>
      <c r="AU378" s="254" t="s">
        <v>87</v>
      </c>
      <c r="AV378" s="13" t="s">
        <v>85</v>
      </c>
      <c r="AW378" s="13" t="s">
        <v>33</v>
      </c>
      <c r="AX378" s="13" t="s">
        <v>77</v>
      </c>
      <c r="AY378" s="254" t="s">
        <v>149</v>
      </c>
    </row>
    <row r="379" s="14" customFormat="1">
      <c r="A379" s="14"/>
      <c r="B379" s="255"/>
      <c r="C379" s="256"/>
      <c r="D379" s="240" t="s">
        <v>163</v>
      </c>
      <c r="E379" s="257" t="s">
        <v>1</v>
      </c>
      <c r="F379" s="258" t="s">
        <v>2011</v>
      </c>
      <c r="G379" s="256"/>
      <c r="H379" s="259">
        <v>87.552000000000007</v>
      </c>
      <c r="I379" s="260"/>
      <c r="J379" s="256"/>
      <c r="K379" s="256"/>
      <c r="L379" s="261"/>
      <c r="M379" s="262"/>
      <c r="N379" s="263"/>
      <c r="O379" s="263"/>
      <c r="P379" s="263"/>
      <c r="Q379" s="263"/>
      <c r="R379" s="263"/>
      <c r="S379" s="263"/>
      <c r="T379" s="26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5" t="s">
        <v>163</v>
      </c>
      <c r="AU379" s="265" t="s">
        <v>87</v>
      </c>
      <c r="AV379" s="14" t="s">
        <v>87</v>
      </c>
      <c r="AW379" s="14" t="s">
        <v>33</v>
      </c>
      <c r="AX379" s="14" t="s">
        <v>77</v>
      </c>
      <c r="AY379" s="265" t="s">
        <v>149</v>
      </c>
    </row>
    <row r="380" s="14" customFormat="1">
      <c r="A380" s="14"/>
      <c r="B380" s="255"/>
      <c r="C380" s="256"/>
      <c r="D380" s="240" t="s">
        <v>163</v>
      </c>
      <c r="E380" s="257" t="s">
        <v>1</v>
      </c>
      <c r="F380" s="258" t="s">
        <v>2012</v>
      </c>
      <c r="G380" s="256"/>
      <c r="H380" s="259">
        <v>22.800000000000001</v>
      </c>
      <c r="I380" s="260"/>
      <c r="J380" s="256"/>
      <c r="K380" s="256"/>
      <c r="L380" s="261"/>
      <c r="M380" s="262"/>
      <c r="N380" s="263"/>
      <c r="O380" s="263"/>
      <c r="P380" s="263"/>
      <c r="Q380" s="263"/>
      <c r="R380" s="263"/>
      <c r="S380" s="263"/>
      <c r="T380" s="26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5" t="s">
        <v>163</v>
      </c>
      <c r="AU380" s="265" t="s">
        <v>87</v>
      </c>
      <c r="AV380" s="14" t="s">
        <v>87</v>
      </c>
      <c r="AW380" s="14" t="s">
        <v>33</v>
      </c>
      <c r="AX380" s="14" t="s">
        <v>77</v>
      </c>
      <c r="AY380" s="265" t="s">
        <v>149</v>
      </c>
    </row>
    <row r="381" s="15" customFormat="1">
      <c r="A381" s="15"/>
      <c r="B381" s="269"/>
      <c r="C381" s="270"/>
      <c r="D381" s="240" t="s">
        <v>163</v>
      </c>
      <c r="E381" s="271" t="s">
        <v>1</v>
      </c>
      <c r="F381" s="272" t="s">
        <v>319</v>
      </c>
      <c r="G381" s="270"/>
      <c r="H381" s="273">
        <v>110.352</v>
      </c>
      <c r="I381" s="274"/>
      <c r="J381" s="270"/>
      <c r="K381" s="270"/>
      <c r="L381" s="275"/>
      <c r="M381" s="276"/>
      <c r="N381" s="277"/>
      <c r="O381" s="277"/>
      <c r="P381" s="277"/>
      <c r="Q381" s="277"/>
      <c r="R381" s="277"/>
      <c r="S381" s="277"/>
      <c r="T381" s="278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79" t="s">
        <v>163</v>
      </c>
      <c r="AU381" s="279" t="s">
        <v>87</v>
      </c>
      <c r="AV381" s="15" t="s">
        <v>148</v>
      </c>
      <c r="AW381" s="15" t="s">
        <v>33</v>
      </c>
      <c r="AX381" s="15" t="s">
        <v>85</v>
      </c>
      <c r="AY381" s="279" t="s">
        <v>149</v>
      </c>
    </row>
    <row r="382" s="2" customFormat="1" ht="16.5" customHeight="1">
      <c r="A382" s="39"/>
      <c r="B382" s="40"/>
      <c r="C382" s="227" t="s">
        <v>674</v>
      </c>
      <c r="D382" s="227" t="s">
        <v>155</v>
      </c>
      <c r="E382" s="228" t="s">
        <v>1193</v>
      </c>
      <c r="F382" s="229" t="s">
        <v>1194</v>
      </c>
      <c r="G382" s="230" t="s">
        <v>534</v>
      </c>
      <c r="H382" s="231">
        <v>46.798999999999999</v>
      </c>
      <c r="I382" s="232"/>
      <c r="J382" s="233">
        <f>ROUND(I382*H382,2)</f>
        <v>0</v>
      </c>
      <c r="K382" s="229" t="s">
        <v>159</v>
      </c>
      <c r="L382" s="45"/>
      <c r="M382" s="234" t="s">
        <v>1</v>
      </c>
      <c r="N382" s="235" t="s">
        <v>42</v>
      </c>
      <c r="O382" s="92"/>
      <c r="P382" s="236">
        <f>O382*H382</f>
        <v>0</v>
      </c>
      <c r="Q382" s="236">
        <v>0</v>
      </c>
      <c r="R382" s="236">
        <f>Q382*H382</f>
        <v>0</v>
      </c>
      <c r="S382" s="236">
        <v>0</v>
      </c>
      <c r="T382" s="237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8" t="s">
        <v>148</v>
      </c>
      <c r="AT382" s="238" t="s">
        <v>155</v>
      </c>
      <c r="AU382" s="238" t="s">
        <v>87</v>
      </c>
      <c r="AY382" s="18" t="s">
        <v>149</v>
      </c>
      <c r="BE382" s="239">
        <f>IF(N382="základní",J382,0)</f>
        <v>0</v>
      </c>
      <c r="BF382" s="239">
        <f>IF(N382="snížená",J382,0)</f>
        <v>0</v>
      </c>
      <c r="BG382" s="239">
        <f>IF(N382="zákl. přenesená",J382,0)</f>
        <v>0</v>
      </c>
      <c r="BH382" s="239">
        <f>IF(N382="sníž. přenesená",J382,0)</f>
        <v>0</v>
      </c>
      <c r="BI382" s="239">
        <f>IF(N382="nulová",J382,0)</f>
        <v>0</v>
      </c>
      <c r="BJ382" s="18" t="s">
        <v>85</v>
      </c>
      <c r="BK382" s="239">
        <f>ROUND(I382*H382,2)</f>
        <v>0</v>
      </c>
      <c r="BL382" s="18" t="s">
        <v>148</v>
      </c>
      <c r="BM382" s="238" t="s">
        <v>2013</v>
      </c>
    </row>
    <row r="383" s="2" customFormat="1">
      <c r="A383" s="39"/>
      <c r="B383" s="40"/>
      <c r="C383" s="41"/>
      <c r="D383" s="240" t="s">
        <v>162</v>
      </c>
      <c r="E383" s="41"/>
      <c r="F383" s="241" t="s">
        <v>1196</v>
      </c>
      <c r="G383" s="41"/>
      <c r="H383" s="41"/>
      <c r="I383" s="242"/>
      <c r="J383" s="41"/>
      <c r="K383" s="41"/>
      <c r="L383" s="45"/>
      <c r="M383" s="243"/>
      <c r="N383" s="244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162</v>
      </c>
      <c r="AU383" s="18" t="s">
        <v>87</v>
      </c>
    </row>
    <row r="384" s="13" customFormat="1">
      <c r="A384" s="13"/>
      <c r="B384" s="245"/>
      <c r="C384" s="246"/>
      <c r="D384" s="240" t="s">
        <v>163</v>
      </c>
      <c r="E384" s="247" t="s">
        <v>1</v>
      </c>
      <c r="F384" s="248" t="s">
        <v>1816</v>
      </c>
      <c r="G384" s="246"/>
      <c r="H384" s="247" t="s">
        <v>1</v>
      </c>
      <c r="I384" s="249"/>
      <c r="J384" s="246"/>
      <c r="K384" s="246"/>
      <c r="L384" s="250"/>
      <c r="M384" s="251"/>
      <c r="N384" s="252"/>
      <c r="O384" s="252"/>
      <c r="P384" s="252"/>
      <c r="Q384" s="252"/>
      <c r="R384" s="252"/>
      <c r="S384" s="252"/>
      <c r="T384" s="25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4" t="s">
        <v>163</v>
      </c>
      <c r="AU384" s="254" t="s">
        <v>87</v>
      </c>
      <c r="AV384" s="13" t="s">
        <v>85</v>
      </c>
      <c r="AW384" s="13" t="s">
        <v>33</v>
      </c>
      <c r="AX384" s="13" t="s">
        <v>77</v>
      </c>
      <c r="AY384" s="254" t="s">
        <v>149</v>
      </c>
    </row>
    <row r="385" s="14" customFormat="1">
      <c r="A385" s="14"/>
      <c r="B385" s="255"/>
      <c r="C385" s="256"/>
      <c r="D385" s="240" t="s">
        <v>163</v>
      </c>
      <c r="E385" s="257" t="s">
        <v>1</v>
      </c>
      <c r="F385" s="258" t="s">
        <v>2014</v>
      </c>
      <c r="G385" s="256"/>
      <c r="H385" s="259">
        <v>46.649000000000001</v>
      </c>
      <c r="I385" s="260"/>
      <c r="J385" s="256"/>
      <c r="K385" s="256"/>
      <c r="L385" s="261"/>
      <c r="M385" s="262"/>
      <c r="N385" s="263"/>
      <c r="O385" s="263"/>
      <c r="P385" s="263"/>
      <c r="Q385" s="263"/>
      <c r="R385" s="263"/>
      <c r="S385" s="263"/>
      <c r="T385" s="26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5" t="s">
        <v>163</v>
      </c>
      <c r="AU385" s="265" t="s">
        <v>87</v>
      </c>
      <c r="AV385" s="14" t="s">
        <v>87</v>
      </c>
      <c r="AW385" s="14" t="s">
        <v>33</v>
      </c>
      <c r="AX385" s="14" t="s">
        <v>77</v>
      </c>
      <c r="AY385" s="265" t="s">
        <v>149</v>
      </c>
    </row>
    <row r="386" s="13" customFormat="1">
      <c r="A386" s="13"/>
      <c r="B386" s="245"/>
      <c r="C386" s="246"/>
      <c r="D386" s="240" t="s">
        <v>163</v>
      </c>
      <c r="E386" s="247" t="s">
        <v>1</v>
      </c>
      <c r="F386" s="248" t="s">
        <v>1608</v>
      </c>
      <c r="G386" s="246"/>
      <c r="H386" s="247" t="s">
        <v>1</v>
      </c>
      <c r="I386" s="249"/>
      <c r="J386" s="246"/>
      <c r="K386" s="246"/>
      <c r="L386" s="250"/>
      <c r="M386" s="251"/>
      <c r="N386" s="252"/>
      <c r="O386" s="252"/>
      <c r="P386" s="252"/>
      <c r="Q386" s="252"/>
      <c r="R386" s="252"/>
      <c r="S386" s="252"/>
      <c r="T386" s="25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4" t="s">
        <v>163</v>
      </c>
      <c r="AU386" s="254" t="s">
        <v>87</v>
      </c>
      <c r="AV386" s="13" t="s">
        <v>85</v>
      </c>
      <c r="AW386" s="13" t="s">
        <v>33</v>
      </c>
      <c r="AX386" s="13" t="s">
        <v>77</v>
      </c>
      <c r="AY386" s="254" t="s">
        <v>149</v>
      </c>
    </row>
    <row r="387" s="14" customFormat="1">
      <c r="A387" s="14"/>
      <c r="B387" s="255"/>
      <c r="C387" s="256"/>
      <c r="D387" s="240" t="s">
        <v>163</v>
      </c>
      <c r="E387" s="257" t="s">
        <v>1</v>
      </c>
      <c r="F387" s="258" t="s">
        <v>1822</v>
      </c>
      <c r="G387" s="256"/>
      <c r="H387" s="259">
        <v>0.14999999999999999</v>
      </c>
      <c r="I387" s="260"/>
      <c r="J387" s="256"/>
      <c r="K387" s="256"/>
      <c r="L387" s="261"/>
      <c r="M387" s="262"/>
      <c r="N387" s="263"/>
      <c r="O387" s="263"/>
      <c r="P387" s="263"/>
      <c r="Q387" s="263"/>
      <c r="R387" s="263"/>
      <c r="S387" s="263"/>
      <c r="T387" s="26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5" t="s">
        <v>163</v>
      </c>
      <c r="AU387" s="265" t="s">
        <v>87</v>
      </c>
      <c r="AV387" s="14" t="s">
        <v>87</v>
      </c>
      <c r="AW387" s="14" t="s">
        <v>33</v>
      </c>
      <c r="AX387" s="14" t="s">
        <v>77</v>
      </c>
      <c r="AY387" s="265" t="s">
        <v>149</v>
      </c>
    </row>
    <row r="388" s="15" customFormat="1">
      <c r="A388" s="15"/>
      <c r="B388" s="269"/>
      <c r="C388" s="270"/>
      <c r="D388" s="240" t="s">
        <v>163</v>
      </c>
      <c r="E388" s="271" t="s">
        <v>1</v>
      </c>
      <c r="F388" s="272" t="s">
        <v>319</v>
      </c>
      <c r="G388" s="270"/>
      <c r="H388" s="273">
        <v>46.798999999999999</v>
      </c>
      <c r="I388" s="274"/>
      <c r="J388" s="270"/>
      <c r="K388" s="270"/>
      <c r="L388" s="275"/>
      <c r="M388" s="276"/>
      <c r="N388" s="277"/>
      <c r="O388" s="277"/>
      <c r="P388" s="277"/>
      <c r="Q388" s="277"/>
      <c r="R388" s="277"/>
      <c r="S388" s="277"/>
      <c r="T388" s="278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9" t="s">
        <v>163</v>
      </c>
      <c r="AU388" s="279" t="s">
        <v>87</v>
      </c>
      <c r="AV388" s="15" t="s">
        <v>148</v>
      </c>
      <c r="AW388" s="15" t="s">
        <v>33</v>
      </c>
      <c r="AX388" s="15" t="s">
        <v>85</v>
      </c>
      <c r="AY388" s="279" t="s">
        <v>149</v>
      </c>
    </row>
    <row r="389" s="2" customFormat="1" ht="16.5" customHeight="1">
      <c r="A389" s="39"/>
      <c r="B389" s="40"/>
      <c r="C389" s="227" t="s">
        <v>680</v>
      </c>
      <c r="D389" s="227" t="s">
        <v>155</v>
      </c>
      <c r="E389" s="228" t="s">
        <v>1205</v>
      </c>
      <c r="F389" s="229" t="s">
        <v>1206</v>
      </c>
      <c r="G389" s="230" t="s">
        <v>534</v>
      </c>
      <c r="H389" s="231">
        <v>886.63099999999997</v>
      </c>
      <c r="I389" s="232"/>
      <c r="J389" s="233">
        <f>ROUND(I389*H389,2)</f>
        <v>0</v>
      </c>
      <c r="K389" s="229" t="s">
        <v>159</v>
      </c>
      <c r="L389" s="45"/>
      <c r="M389" s="234" t="s">
        <v>1</v>
      </c>
      <c r="N389" s="235" t="s">
        <v>42</v>
      </c>
      <c r="O389" s="92"/>
      <c r="P389" s="236">
        <f>O389*H389</f>
        <v>0</v>
      </c>
      <c r="Q389" s="236">
        <v>0</v>
      </c>
      <c r="R389" s="236">
        <f>Q389*H389</f>
        <v>0</v>
      </c>
      <c r="S389" s="236">
        <v>0</v>
      </c>
      <c r="T389" s="237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8" t="s">
        <v>148</v>
      </c>
      <c r="AT389" s="238" t="s">
        <v>155</v>
      </c>
      <c r="AU389" s="238" t="s">
        <v>87</v>
      </c>
      <c r="AY389" s="18" t="s">
        <v>149</v>
      </c>
      <c r="BE389" s="239">
        <f>IF(N389="základní",J389,0)</f>
        <v>0</v>
      </c>
      <c r="BF389" s="239">
        <f>IF(N389="snížená",J389,0)</f>
        <v>0</v>
      </c>
      <c r="BG389" s="239">
        <f>IF(N389="zákl. přenesená",J389,0)</f>
        <v>0</v>
      </c>
      <c r="BH389" s="239">
        <f>IF(N389="sníž. přenesená",J389,0)</f>
        <v>0</v>
      </c>
      <c r="BI389" s="239">
        <f>IF(N389="nulová",J389,0)</f>
        <v>0</v>
      </c>
      <c r="BJ389" s="18" t="s">
        <v>85</v>
      </c>
      <c r="BK389" s="239">
        <f>ROUND(I389*H389,2)</f>
        <v>0</v>
      </c>
      <c r="BL389" s="18" t="s">
        <v>148</v>
      </c>
      <c r="BM389" s="238" t="s">
        <v>2015</v>
      </c>
    </row>
    <row r="390" s="2" customFormat="1">
      <c r="A390" s="39"/>
      <c r="B390" s="40"/>
      <c r="C390" s="41"/>
      <c r="D390" s="240" t="s">
        <v>162</v>
      </c>
      <c r="E390" s="41"/>
      <c r="F390" s="241" t="s">
        <v>1208</v>
      </c>
      <c r="G390" s="41"/>
      <c r="H390" s="41"/>
      <c r="I390" s="242"/>
      <c r="J390" s="41"/>
      <c r="K390" s="41"/>
      <c r="L390" s="45"/>
      <c r="M390" s="243"/>
      <c r="N390" s="244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162</v>
      </c>
      <c r="AU390" s="18" t="s">
        <v>87</v>
      </c>
    </row>
    <row r="391" s="13" customFormat="1">
      <c r="A391" s="13"/>
      <c r="B391" s="245"/>
      <c r="C391" s="246"/>
      <c r="D391" s="240" t="s">
        <v>163</v>
      </c>
      <c r="E391" s="247" t="s">
        <v>1</v>
      </c>
      <c r="F391" s="248" t="s">
        <v>1816</v>
      </c>
      <c r="G391" s="246"/>
      <c r="H391" s="247" t="s">
        <v>1</v>
      </c>
      <c r="I391" s="249"/>
      <c r="J391" s="246"/>
      <c r="K391" s="246"/>
      <c r="L391" s="250"/>
      <c r="M391" s="251"/>
      <c r="N391" s="252"/>
      <c r="O391" s="252"/>
      <c r="P391" s="252"/>
      <c r="Q391" s="252"/>
      <c r="R391" s="252"/>
      <c r="S391" s="252"/>
      <c r="T391" s="25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4" t="s">
        <v>163</v>
      </c>
      <c r="AU391" s="254" t="s">
        <v>87</v>
      </c>
      <c r="AV391" s="13" t="s">
        <v>85</v>
      </c>
      <c r="AW391" s="13" t="s">
        <v>33</v>
      </c>
      <c r="AX391" s="13" t="s">
        <v>77</v>
      </c>
      <c r="AY391" s="254" t="s">
        <v>149</v>
      </c>
    </row>
    <row r="392" s="14" customFormat="1">
      <c r="A392" s="14"/>
      <c r="B392" s="255"/>
      <c r="C392" s="256"/>
      <c r="D392" s="240" t="s">
        <v>163</v>
      </c>
      <c r="E392" s="257" t="s">
        <v>1</v>
      </c>
      <c r="F392" s="258" t="s">
        <v>2016</v>
      </c>
      <c r="G392" s="256"/>
      <c r="H392" s="259">
        <v>886.33100000000002</v>
      </c>
      <c r="I392" s="260"/>
      <c r="J392" s="256"/>
      <c r="K392" s="256"/>
      <c r="L392" s="261"/>
      <c r="M392" s="262"/>
      <c r="N392" s="263"/>
      <c r="O392" s="263"/>
      <c r="P392" s="263"/>
      <c r="Q392" s="263"/>
      <c r="R392" s="263"/>
      <c r="S392" s="263"/>
      <c r="T392" s="26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5" t="s">
        <v>163</v>
      </c>
      <c r="AU392" s="265" t="s">
        <v>87</v>
      </c>
      <c r="AV392" s="14" t="s">
        <v>87</v>
      </c>
      <c r="AW392" s="14" t="s">
        <v>33</v>
      </c>
      <c r="AX392" s="14" t="s">
        <v>77</v>
      </c>
      <c r="AY392" s="265" t="s">
        <v>149</v>
      </c>
    </row>
    <row r="393" s="13" customFormat="1">
      <c r="A393" s="13"/>
      <c r="B393" s="245"/>
      <c r="C393" s="246"/>
      <c r="D393" s="240" t="s">
        <v>163</v>
      </c>
      <c r="E393" s="247" t="s">
        <v>1</v>
      </c>
      <c r="F393" s="248" t="s">
        <v>1608</v>
      </c>
      <c r="G393" s="246"/>
      <c r="H393" s="247" t="s">
        <v>1</v>
      </c>
      <c r="I393" s="249"/>
      <c r="J393" s="246"/>
      <c r="K393" s="246"/>
      <c r="L393" s="250"/>
      <c r="M393" s="251"/>
      <c r="N393" s="252"/>
      <c r="O393" s="252"/>
      <c r="P393" s="252"/>
      <c r="Q393" s="252"/>
      <c r="R393" s="252"/>
      <c r="S393" s="252"/>
      <c r="T393" s="25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4" t="s">
        <v>163</v>
      </c>
      <c r="AU393" s="254" t="s">
        <v>87</v>
      </c>
      <c r="AV393" s="13" t="s">
        <v>85</v>
      </c>
      <c r="AW393" s="13" t="s">
        <v>33</v>
      </c>
      <c r="AX393" s="13" t="s">
        <v>77</v>
      </c>
      <c r="AY393" s="254" t="s">
        <v>149</v>
      </c>
    </row>
    <row r="394" s="14" customFormat="1">
      <c r="A394" s="14"/>
      <c r="B394" s="255"/>
      <c r="C394" s="256"/>
      <c r="D394" s="240" t="s">
        <v>163</v>
      </c>
      <c r="E394" s="257" t="s">
        <v>1</v>
      </c>
      <c r="F394" s="258" t="s">
        <v>1825</v>
      </c>
      <c r="G394" s="256"/>
      <c r="H394" s="259">
        <v>0.29999999999999999</v>
      </c>
      <c r="I394" s="260"/>
      <c r="J394" s="256"/>
      <c r="K394" s="256"/>
      <c r="L394" s="261"/>
      <c r="M394" s="262"/>
      <c r="N394" s="263"/>
      <c r="O394" s="263"/>
      <c r="P394" s="263"/>
      <c r="Q394" s="263"/>
      <c r="R394" s="263"/>
      <c r="S394" s="263"/>
      <c r="T394" s="26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5" t="s">
        <v>163</v>
      </c>
      <c r="AU394" s="265" t="s">
        <v>87</v>
      </c>
      <c r="AV394" s="14" t="s">
        <v>87</v>
      </c>
      <c r="AW394" s="14" t="s">
        <v>33</v>
      </c>
      <c r="AX394" s="14" t="s">
        <v>77</v>
      </c>
      <c r="AY394" s="265" t="s">
        <v>149</v>
      </c>
    </row>
    <row r="395" s="15" customFormat="1">
      <c r="A395" s="15"/>
      <c r="B395" s="269"/>
      <c r="C395" s="270"/>
      <c r="D395" s="240" t="s">
        <v>163</v>
      </c>
      <c r="E395" s="271" t="s">
        <v>1</v>
      </c>
      <c r="F395" s="272" t="s">
        <v>319</v>
      </c>
      <c r="G395" s="270"/>
      <c r="H395" s="273">
        <v>886.63099999999997</v>
      </c>
      <c r="I395" s="274"/>
      <c r="J395" s="270"/>
      <c r="K395" s="270"/>
      <c r="L395" s="275"/>
      <c r="M395" s="276"/>
      <c r="N395" s="277"/>
      <c r="O395" s="277"/>
      <c r="P395" s="277"/>
      <c r="Q395" s="277"/>
      <c r="R395" s="277"/>
      <c r="S395" s="277"/>
      <c r="T395" s="278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79" t="s">
        <v>163</v>
      </c>
      <c r="AU395" s="279" t="s">
        <v>87</v>
      </c>
      <c r="AV395" s="15" t="s">
        <v>148</v>
      </c>
      <c r="AW395" s="15" t="s">
        <v>33</v>
      </c>
      <c r="AX395" s="15" t="s">
        <v>85</v>
      </c>
      <c r="AY395" s="279" t="s">
        <v>149</v>
      </c>
    </row>
    <row r="396" s="2" customFormat="1" ht="24.15" customHeight="1">
      <c r="A396" s="39"/>
      <c r="B396" s="40"/>
      <c r="C396" s="227" t="s">
        <v>688</v>
      </c>
      <c r="D396" s="227" t="s">
        <v>155</v>
      </c>
      <c r="E396" s="228" t="s">
        <v>1826</v>
      </c>
      <c r="F396" s="229" t="s">
        <v>1827</v>
      </c>
      <c r="G396" s="230" t="s">
        <v>534</v>
      </c>
      <c r="H396" s="231">
        <v>52.457000000000001</v>
      </c>
      <c r="I396" s="232"/>
      <c r="J396" s="233">
        <f>ROUND(I396*H396,2)</f>
        <v>0</v>
      </c>
      <c r="K396" s="229" t="s">
        <v>159</v>
      </c>
      <c r="L396" s="45"/>
      <c r="M396" s="234" t="s">
        <v>1</v>
      </c>
      <c r="N396" s="235" t="s">
        <v>42</v>
      </c>
      <c r="O396" s="92"/>
      <c r="P396" s="236">
        <f>O396*H396</f>
        <v>0</v>
      </c>
      <c r="Q396" s="236">
        <v>0</v>
      </c>
      <c r="R396" s="236">
        <f>Q396*H396</f>
        <v>0</v>
      </c>
      <c r="S396" s="236">
        <v>0</v>
      </c>
      <c r="T396" s="237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8" t="s">
        <v>148</v>
      </c>
      <c r="AT396" s="238" t="s">
        <v>155</v>
      </c>
      <c r="AU396" s="238" t="s">
        <v>87</v>
      </c>
      <c r="AY396" s="18" t="s">
        <v>149</v>
      </c>
      <c r="BE396" s="239">
        <f>IF(N396="základní",J396,0)</f>
        <v>0</v>
      </c>
      <c r="BF396" s="239">
        <f>IF(N396="snížená",J396,0)</f>
        <v>0</v>
      </c>
      <c r="BG396" s="239">
        <f>IF(N396="zákl. přenesená",J396,0)</f>
        <v>0</v>
      </c>
      <c r="BH396" s="239">
        <f>IF(N396="sníž. přenesená",J396,0)</f>
        <v>0</v>
      </c>
      <c r="BI396" s="239">
        <f>IF(N396="nulová",J396,0)</f>
        <v>0</v>
      </c>
      <c r="BJ396" s="18" t="s">
        <v>85</v>
      </c>
      <c r="BK396" s="239">
        <f>ROUND(I396*H396,2)</f>
        <v>0</v>
      </c>
      <c r="BL396" s="18" t="s">
        <v>148</v>
      </c>
      <c r="BM396" s="238" t="s">
        <v>2017</v>
      </c>
    </row>
    <row r="397" s="2" customFormat="1">
      <c r="A397" s="39"/>
      <c r="B397" s="40"/>
      <c r="C397" s="41"/>
      <c r="D397" s="240" t="s">
        <v>162</v>
      </c>
      <c r="E397" s="41"/>
      <c r="F397" s="241" t="s">
        <v>1829</v>
      </c>
      <c r="G397" s="41"/>
      <c r="H397" s="41"/>
      <c r="I397" s="242"/>
      <c r="J397" s="41"/>
      <c r="K397" s="41"/>
      <c r="L397" s="45"/>
      <c r="M397" s="243"/>
      <c r="N397" s="244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162</v>
      </c>
      <c r="AU397" s="18" t="s">
        <v>87</v>
      </c>
    </row>
    <row r="398" s="14" customFormat="1">
      <c r="A398" s="14"/>
      <c r="B398" s="255"/>
      <c r="C398" s="256"/>
      <c r="D398" s="240" t="s">
        <v>163</v>
      </c>
      <c r="E398" s="257" t="s">
        <v>1</v>
      </c>
      <c r="F398" s="258" t="s">
        <v>2008</v>
      </c>
      <c r="G398" s="256"/>
      <c r="H398" s="259">
        <v>4.6079999999999997</v>
      </c>
      <c r="I398" s="260"/>
      <c r="J398" s="256"/>
      <c r="K398" s="256"/>
      <c r="L398" s="261"/>
      <c r="M398" s="262"/>
      <c r="N398" s="263"/>
      <c r="O398" s="263"/>
      <c r="P398" s="263"/>
      <c r="Q398" s="263"/>
      <c r="R398" s="263"/>
      <c r="S398" s="263"/>
      <c r="T398" s="26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5" t="s">
        <v>163</v>
      </c>
      <c r="AU398" s="265" t="s">
        <v>87</v>
      </c>
      <c r="AV398" s="14" t="s">
        <v>87</v>
      </c>
      <c r="AW398" s="14" t="s">
        <v>33</v>
      </c>
      <c r="AX398" s="14" t="s">
        <v>77</v>
      </c>
      <c r="AY398" s="265" t="s">
        <v>149</v>
      </c>
    </row>
    <row r="399" s="14" customFormat="1">
      <c r="A399" s="14"/>
      <c r="B399" s="255"/>
      <c r="C399" s="256"/>
      <c r="D399" s="240" t="s">
        <v>163</v>
      </c>
      <c r="E399" s="257" t="s">
        <v>1</v>
      </c>
      <c r="F399" s="258" t="s">
        <v>2014</v>
      </c>
      <c r="G399" s="256"/>
      <c r="H399" s="259">
        <v>46.649000000000001</v>
      </c>
      <c r="I399" s="260"/>
      <c r="J399" s="256"/>
      <c r="K399" s="256"/>
      <c r="L399" s="261"/>
      <c r="M399" s="262"/>
      <c r="N399" s="263"/>
      <c r="O399" s="263"/>
      <c r="P399" s="263"/>
      <c r="Q399" s="263"/>
      <c r="R399" s="263"/>
      <c r="S399" s="263"/>
      <c r="T399" s="26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5" t="s">
        <v>163</v>
      </c>
      <c r="AU399" s="265" t="s">
        <v>87</v>
      </c>
      <c r="AV399" s="14" t="s">
        <v>87</v>
      </c>
      <c r="AW399" s="14" t="s">
        <v>33</v>
      </c>
      <c r="AX399" s="14" t="s">
        <v>77</v>
      </c>
      <c r="AY399" s="265" t="s">
        <v>149</v>
      </c>
    </row>
    <row r="400" s="14" customFormat="1">
      <c r="A400" s="14"/>
      <c r="B400" s="255"/>
      <c r="C400" s="256"/>
      <c r="D400" s="240" t="s">
        <v>163</v>
      </c>
      <c r="E400" s="257" t="s">
        <v>1</v>
      </c>
      <c r="F400" s="258" t="s">
        <v>2009</v>
      </c>
      <c r="G400" s="256"/>
      <c r="H400" s="259">
        <v>1.2</v>
      </c>
      <c r="I400" s="260"/>
      <c r="J400" s="256"/>
      <c r="K400" s="256"/>
      <c r="L400" s="261"/>
      <c r="M400" s="262"/>
      <c r="N400" s="263"/>
      <c r="O400" s="263"/>
      <c r="P400" s="263"/>
      <c r="Q400" s="263"/>
      <c r="R400" s="263"/>
      <c r="S400" s="263"/>
      <c r="T400" s="26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5" t="s">
        <v>163</v>
      </c>
      <c r="AU400" s="265" t="s">
        <v>87</v>
      </c>
      <c r="AV400" s="14" t="s">
        <v>87</v>
      </c>
      <c r="AW400" s="14" t="s">
        <v>33</v>
      </c>
      <c r="AX400" s="14" t="s">
        <v>77</v>
      </c>
      <c r="AY400" s="265" t="s">
        <v>149</v>
      </c>
    </row>
    <row r="401" s="15" customFormat="1">
      <c r="A401" s="15"/>
      <c r="B401" s="269"/>
      <c r="C401" s="270"/>
      <c r="D401" s="240" t="s">
        <v>163</v>
      </c>
      <c r="E401" s="271" t="s">
        <v>1</v>
      </c>
      <c r="F401" s="272" t="s">
        <v>319</v>
      </c>
      <c r="G401" s="270"/>
      <c r="H401" s="273">
        <v>52.457000000000001</v>
      </c>
      <c r="I401" s="274"/>
      <c r="J401" s="270"/>
      <c r="K401" s="270"/>
      <c r="L401" s="275"/>
      <c r="M401" s="276"/>
      <c r="N401" s="277"/>
      <c r="O401" s="277"/>
      <c r="P401" s="277"/>
      <c r="Q401" s="277"/>
      <c r="R401" s="277"/>
      <c r="S401" s="277"/>
      <c r="T401" s="278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9" t="s">
        <v>163</v>
      </c>
      <c r="AU401" s="279" t="s">
        <v>87</v>
      </c>
      <c r="AV401" s="15" t="s">
        <v>148</v>
      </c>
      <c r="AW401" s="15" t="s">
        <v>33</v>
      </c>
      <c r="AX401" s="15" t="s">
        <v>85</v>
      </c>
      <c r="AY401" s="279" t="s">
        <v>149</v>
      </c>
    </row>
    <row r="402" s="12" customFormat="1" ht="22.8" customHeight="1">
      <c r="A402" s="12"/>
      <c r="B402" s="211"/>
      <c r="C402" s="212"/>
      <c r="D402" s="213" t="s">
        <v>76</v>
      </c>
      <c r="E402" s="225" t="s">
        <v>1246</v>
      </c>
      <c r="F402" s="225" t="s">
        <v>1247</v>
      </c>
      <c r="G402" s="212"/>
      <c r="H402" s="212"/>
      <c r="I402" s="215"/>
      <c r="J402" s="226">
        <f>BK402</f>
        <v>0</v>
      </c>
      <c r="K402" s="212"/>
      <c r="L402" s="217"/>
      <c r="M402" s="218"/>
      <c r="N402" s="219"/>
      <c r="O402" s="219"/>
      <c r="P402" s="220">
        <f>SUM(P403:P404)</f>
        <v>0</v>
      </c>
      <c r="Q402" s="219"/>
      <c r="R402" s="220">
        <f>SUM(R403:R404)</f>
        <v>0</v>
      </c>
      <c r="S402" s="219"/>
      <c r="T402" s="221">
        <f>SUM(T403:T404)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22" t="s">
        <v>85</v>
      </c>
      <c r="AT402" s="223" t="s">
        <v>76</v>
      </c>
      <c r="AU402" s="223" t="s">
        <v>85</v>
      </c>
      <c r="AY402" s="222" t="s">
        <v>149</v>
      </c>
      <c r="BK402" s="224">
        <f>SUM(BK403:BK404)</f>
        <v>0</v>
      </c>
    </row>
    <row r="403" s="2" customFormat="1" ht="16.5" customHeight="1">
      <c r="A403" s="39"/>
      <c r="B403" s="40"/>
      <c r="C403" s="227" t="s">
        <v>699</v>
      </c>
      <c r="D403" s="227" t="s">
        <v>155</v>
      </c>
      <c r="E403" s="228" t="s">
        <v>1615</v>
      </c>
      <c r="F403" s="229" t="s">
        <v>1616</v>
      </c>
      <c r="G403" s="230" t="s">
        <v>534</v>
      </c>
      <c r="H403" s="231">
        <v>387.40199999999999</v>
      </c>
      <c r="I403" s="232"/>
      <c r="J403" s="233">
        <f>ROUND(I403*H403,2)</f>
        <v>0</v>
      </c>
      <c r="K403" s="229" t="s">
        <v>159</v>
      </c>
      <c r="L403" s="45"/>
      <c r="M403" s="234" t="s">
        <v>1</v>
      </c>
      <c r="N403" s="235" t="s">
        <v>42</v>
      </c>
      <c r="O403" s="92"/>
      <c r="P403" s="236">
        <f>O403*H403</f>
        <v>0</v>
      </c>
      <c r="Q403" s="236">
        <v>0</v>
      </c>
      <c r="R403" s="236">
        <f>Q403*H403</f>
        <v>0</v>
      </c>
      <c r="S403" s="236">
        <v>0</v>
      </c>
      <c r="T403" s="237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8" t="s">
        <v>148</v>
      </c>
      <c r="AT403" s="238" t="s">
        <v>155</v>
      </c>
      <c r="AU403" s="238" t="s">
        <v>87</v>
      </c>
      <c r="AY403" s="18" t="s">
        <v>149</v>
      </c>
      <c r="BE403" s="239">
        <f>IF(N403="základní",J403,0)</f>
        <v>0</v>
      </c>
      <c r="BF403" s="239">
        <f>IF(N403="snížená",J403,0)</f>
        <v>0</v>
      </c>
      <c r="BG403" s="239">
        <f>IF(N403="zákl. přenesená",J403,0)</f>
        <v>0</v>
      </c>
      <c r="BH403" s="239">
        <f>IF(N403="sníž. přenesená",J403,0)</f>
        <v>0</v>
      </c>
      <c r="BI403" s="239">
        <f>IF(N403="nulová",J403,0)</f>
        <v>0</v>
      </c>
      <c r="BJ403" s="18" t="s">
        <v>85</v>
      </c>
      <c r="BK403" s="239">
        <f>ROUND(I403*H403,2)</f>
        <v>0</v>
      </c>
      <c r="BL403" s="18" t="s">
        <v>148</v>
      </c>
      <c r="BM403" s="238" t="s">
        <v>1617</v>
      </c>
    </row>
    <row r="404" s="2" customFormat="1">
      <c r="A404" s="39"/>
      <c r="B404" s="40"/>
      <c r="C404" s="41"/>
      <c r="D404" s="240" t="s">
        <v>162</v>
      </c>
      <c r="E404" s="41"/>
      <c r="F404" s="241" t="s">
        <v>1618</v>
      </c>
      <c r="G404" s="41"/>
      <c r="H404" s="41"/>
      <c r="I404" s="242"/>
      <c r="J404" s="41"/>
      <c r="K404" s="41"/>
      <c r="L404" s="45"/>
      <c r="M404" s="304"/>
      <c r="N404" s="305"/>
      <c r="O404" s="306"/>
      <c r="P404" s="306"/>
      <c r="Q404" s="306"/>
      <c r="R404" s="306"/>
      <c r="S404" s="306"/>
      <c r="T404" s="307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162</v>
      </c>
      <c r="AU404" s="18" t="s">
        <v>87</v>
      </c>
    </row>
    <row r="405" s="2" customFormat="1" ht="6.96" customHeight="1">
      <c r="A405" s="39"/>
      <c r="B405" s="67"/>
      <c r="C405" s="68"/>
      <c r="D405" s="68"/>
      <c r="E405" s="68"/>
      <c r="F405" s="68"/>
      <c r="G405" s="68"/>
      <c r="H405" s="68"/>
      <c r="I405" s="68"/>
      <c r="J405" s="68"/>
      <c r="K405" s="68"/>
      <c r="L405" s="45"/>
      <c r="M405" s="39"/>
      <c r="O405" s="39"/>
      <c r="P405" s="39"/>
      <c r="Q405" s="39"/>
      <c r="R405" s="39"/>
      <c r="S405" s="39"/>
      <c r="T405" s="39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</row>
  </sheetData>
  <sheetProtection sheet="1" autoFilter="0" formatColumns="0" formatRows="0" objects="1" scenarios="1" spinCount="100000" saltValue="QkWEesSj2PqQd49RCXWSaEmf08AwbAfv15PSM+gFQKCTeSiAJ5udUsKhAg3w6jyY/IlxwQ/6DP0mCbNoN1qiHg==" hashValue="3/GxxRXxaeIhX9EzMOHblPs67toy9MhGeIIf+TvpR9AHSwR2o0nbR8j4RaUyXY356gcvTaqJY7cQXf5463X9jQ==" algorithmName="SHA-512" password="CC35"/>
  <autoFilter ref="C123:K40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MK ul. Sídliště v úseku od silnice III/15512 po REPROGEN v Třeboni</v>
      </c>
      <c r="F7" s="151"/>
      <c r="G7" s="151"/>
      <c r="H7" s="151"/>
      <c r="L7" s="21"/>
    </row>
    <row r="8" s="1" customFormat="1" ht="12" customHeight="1">
      <c r="B8" s="21"/>
      <c r="D8" s="151" t="s">
        <v>119</v>
      </c>
      <c r="L8" s="21"/>
    </row>
    <row r="9" s="2" customFormat="1" ht="16.5" customHeight="1">
      <c r="A9" s="39"/>
      <c r="B9" s="45"/>
      <c r="C9" s="39"/>
      <c r="D9" s="39"/>
      <c r="E9" s="152" t="s">
        <v>2018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2019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2020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17. 7. 2025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31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32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34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37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39</v>
      </c>
      <c r="G34" s="39"/>
      <c r="H34" s="39"/>
      <c r="I34" s="162" t="s">
        <v>38</v>
      </c>
      <c r="J34" s="162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41</v>
      </c>
      <c r="E35" s="151" t="s">
        <v>42</v>
      </c>
      <c r="F35" s="164">
        <f>ROUND((SUM(BE125:BE257)),  2)</f>
        <v>0</v>
      </c>
      <c r="G35" s="39"/>
      <c r="H35" s="39"/>
      <c r="I35" s="165">
        <v>0.20999999999999999</v>
      </c>
      <c r="J35" s="164">
        <f>ROUND(((SUM(BE125:BE257))*I35),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43</v>
      </c>
      <c r="F36" s="164">
        <f>ROUND((SUM(BF125:BF257)),  2)</f>
        <v>0</v>
      </c>
      <c r="G36" s="39"/>
      <c r="H36" s="39"/>
      <c r="I36" s="165">
        <v>0.14999999999999999</v>
      </c>
      <c r="J36" s="164">
        <f>ROUND(((SUM(BF125:BF257))*I36),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44</v>
      </c>
      <c r="F37" s="164">
        <f>ROUND((SUM(BG125:BG257)),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45</v>
      </c>
      <c r="F38" s="164">
        <f>ROUND((SUM(BH125:BH257)),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46</v>
      </c>
      <c r="F39" s="164">
        <f>ROUND((SUM(BI125:BI257)),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MK ul. Sídliště v úseku od silnice III/15512 po REPROGEN v Třeboni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119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2018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2019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304a - Vodovodní přípojky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Třeboň</v>
      </c>
      <c r="G91" s="41"/>
      <c r="H91" s="41"/>
      <c r="I91" s="33" t="s">
        <v>22</v>
      </c>
      <c r="J91" s="80" t="str">
        <f>IF(J14="","",J14)</f>
        <v>17. 7. 2025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Město Třeboň</v>
      </c>
      <c r="G93" s="41"/>
      <c r="H93" s="41"/>
      <c r="I93" s="33" t="s">
        <v>30</v>
      </c>
      <c r="J93" s="37" t="str">
        <f>E23</f>
        <v>WAY project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122</v>
      </c>
      <c r="D96" s="186"/>
      <c r="E96" s="186"/>
      <c r="F96" s="186"/>
      <c r="G96" s="186"/>
      <c r="H96" s="186"/>
      <c r="I96" s="186"/>
      <c r="J96" s="187" t="s">
        <v>123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124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125</v>
      </c>
    </row>
    <row r="99" s="9" customFormat="1" ht="24.96" customHeight="1">
      <c r="A99" s="9"/>
      <c r="B99" s="189"/>
      <c r="C99" s="190"/>
      <c r="D99" s="191" t="s">
        <v>260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261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264</v>
      </c>
      <c r="E101" s="197"/>
      <c r="F101" s="197"/>
      <c r="G101" s="197"/>
      <c r="H101" s="197"/>
      <c r="I101" s="197"/>
      <c r="J101" s="198">
        <f>J180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267</v>
      </c>
      <c r="E102" s="197"/>
      <c r="F102" s="197"/>
      <c r="G102" s="197"/>
      <c r="H102" s="197"/>
      <c r="I102" s="197"/>
      <c r="J102" s="198">
        <f>J190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270</v>
      </c>
      <c r="E103" s="197"/>
      <c r="F103" s="197"/>
      <c r="G103" s="197"/>
      <c r="H103" s="197"/>
      <c r="I103" s="197"/>
      <c r="J103" s="198">
        <f>J255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Stavební úpravy MK ul. Sídliště v úseku od silnice III/15512 po REPROGEN v Třeboni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119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2018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2019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304a - Vodovodní přípojky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Třeboň</v>
      </c>
      <c r="G119" s="41"/>
      <c r="H119" s="41"/>
      <c r="I119" s="33" t="s">
        <v>22</v>
      </c>
      <c r="J119" s="80" t="str">
        <f>IF(J14="","",J14)</f>
        <v>17. 7. 2025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>Město Třeboň</v>
      </c>
      <c r="G121" s="41"/>
      <c r="H121" s="41"/>
      <c r="I121" s="33" t="s">
        <v>30</v>
      </c>
      <c r="J121" s="37" t="str">
        <f>E23</f>
        <v>WAY project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34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134</v>
      </c>
      <c r="D124" s="203" t="s">
        <v>62</v>
      </c>
      <c r="E124" s="203" t="s">
        <v>58</v>
      </c>
      <c r="F124" s="203" t="s">
        <v>59</v>
      </c>
      <c r="G124" s="203" t="s">
        <v>135</v>
      </c>
      <c r="H124" s="203" t="s">
        <v>136</v>
      </c>
      <c r="I124" s="203" t="s">
        <v>137</v>
      </c>
      <c r="J124" s="203" t="s">
        <v>123</v>
      </c>
      <c r="K124" s="204" t="s">
        <v>138</v>
      </c>
      <c r="L124" s="205"/>
      <c r="M124" s="101" t="s">
        <v>1</v>
      </c>
      <c r="N124" s="102" t="s">
        <v>41</v>
      </c>
      <c r="O124" s="102" t="s">
        <v>139</v>
      </c>
      <c r="P124" s="102" t="s">
        <v>140</v>
      </c>
      <c r="Q124" s="102" t="s">
        <v>141</v>
      </c>
      <c r="R124" s="102" t="s">
        <v>142</v>
      </c>
      <c r="S124" s="102" t="s">
        <v>143</v>
      </c>
      <c r="T124" s="103" t="s">
        <v>144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145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54.662175519999998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76</v>
      </c>
      <c r="AU125" s="18" t="s">
        <v>125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76</v>
      </c>
      <c r="E126" s="214" t="s">
        <v>273</v>
      </c>
      <c r="F126" s="214" t="s">
        <v>274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P127+P180+P190+P255</f>
        <v>0</v>
      </c>
      <c r="Q126" s="219"/>
      <c r="R126" s="220">
        <f>R127+R180+R190+R255</f>
        <v>54.662175519999998</v>
      </c>
      <c r="S126" s="219"/>
      <c r="T126" s="221">
        <f>T127+T180+T190+T255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85</v>
      </c>
      <c r="AT126" s="223" t="s">
        <v>76</v>
      </c>
      <c r="AU126" s="223" t="s">
        <v>77</v>
      </c>
      <c r="AY126" s="222" t="s">
        <v>149</v>
      </c>
      <c r="BK126" s="224">
        <f>BK127+BK180+BK190+BK255</f>
        <v>0</v>
      </c>
    </row>
    <row r="127" s="12" customFormat="1" ht="22.8" customHeight="1">
      <c r="A127" s="12"/>
      <c r="B127" s="211"/>
      <c r="C127" s="212"/>
      <c r="D127" s="213" t="s">
        <v>76</v>
      </c>
      <c r="E127" s="225" t="s">
        <v>85</v>
      </c>
      <c r="F127" s="225" t="s">
        <v>275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SUM(P128:P179)</f>
        <v>0</v>
      </c>
      <c r="Q127" s="219"/>
      <c r="R127" s="220">
        <f>SUM(R128:R179)</f>
        <v>53.666423999999999</v>
      </c>
      <c r="S127" s="219"/>
      <c r="T127" s="221">
        <f>SUM(T128:T179)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85</v>
      </c>
      <c r="AT127" s="223" t="s">
        <v>76</v>
      </c>
      <c r="AU127" s="223" t="s">
        <v>85</v>
      </c>
      <c r="AY127" s="222" t="s">
        <v>149</v>
      </c>
      <c r="BK127" s="224">
        <f>SUM(BK128:BK179)</f>
        <v>0</v>
      </c>
    </row>
    <row r="128" s="2" customFormat="1" ht="16.5" customHeight="1">
      <c r="A128" s="39"/>
      <c r="B128" s="40"/>
      <c r="C128" s="227" t="s">
        <v>85</v>
      </c>
      <c r="D128" s="227" t="s">
        <v>155</v>
      </c>
      <c r="E128" s="228" t="s">
        <v>2021</v>
      </c>
      <c r="F128" s="229" t="s">
        <v>2022</v>
      </c>
      <c r="G128" s="230" t="s">
        <v>1283</v>
      </c>
      <c r="H128" s="231">
        <v>80</v>
      </c>
      <c r="I128" s="232"/>
      <c r="J128" s="233">
        <f>ROUND(I128*H128,2)</f>
        <v>0</v>
      </c>
      <c r="K128" s="229" t="s">
        <v>159</v>
      </c>
      <c r="L128" s="45"/>
      <c r="M128" s="234" t="s">
        <v>1</v>
      </c>
      <c r="N128" s="235" t="s">
        <v>42</v>
      </c>
      <c r="O128" s="92"/>
      <c r="P128" s="236">
        <f>O128*H128</f>
        <v>0</v>
      </c>
      <c r="Q128" s="236">
        <v>3.0000000000000001E-05</v>
      </c>
      <c r="R128" s="236">
        <f>Q128*H128</f>
        <v>0.0024000000000000002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148</v>
      </c>
      <c r="AT128" s="238" t="s">
        <v>155</v>
      </c>
      <c r="AU128" s="238" t="s">
        <v>87</v>
      </c>
      <c r="AY128" s="18" t="s">
        <v>149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148</v>
      </c>
      <c r="BM128" s="238" t="s">
        <v>2023</v>
      </c>
    </row>
    <row r="129" s="2" customFormat="1">
      <c r="A129" s="39"/>
      <c r="B129" s="40"/>
      <c r="C129" s="41"/>
      <c r="D129" s="240" t="s">
        <v>162</v>
      </c>
      <c r="E129" s="41"/>
      <c r="F129" s="241" t="s">
        <v>2024</v>
      </c>
      <c r="G129" s="41"/>
      <c r="H129" s="41"/>
      <c r="I129" s="242"/>
      <c r="J129" s="41"/>
      <c r="K129" s="41"/>
      <c r="L129" s="45"/>
      <c r="M129" s="243"/>
      <c r="N129" s="24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162</v>
      </c>
      <c r="AU129" s="18" t="s">
        <v>87</v>
      </c>
    </row>
    <row r="130" s="13" customFormat="1">
      <c r="A130" s="13"/>
      <c r="B130" s="245"/>
      <c r="C130" s="246"/>
      <c r="D130" s="240" t="s">
        <v>163</v>
      </c>
      <c r="E130" s="247" t="s">
        <v>1</v>
      </c>
      <c r="F130" s="248" t="s">
        <v>1286</v>
      </c>
      <c r="G130" s="246"/>
      <c r="H130" s="247" t="s">
        <v>1</v>
      </c>
      <c r="I130" s="249"/>
      <c r="J130" s="246"/>
      <c r="K130" s="246"/>
      <c r="L130" s="250"/>
      <c r="M130" s="251"/>
      <c r="N130" s="252"/>
      <c r="O130" s="252"/>
      <c r="P130" s="252"/>
      <c r="Q130" s="252"/>
      <c r="R130" s="252"/>
      <c r="S130" s="252"/>
      <c r="T130" s="25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4" t="s">
        <v>163</v>
      </c>
      <c r="AU130" s="254" t="s">
        <v>87</v>
      </c>
      <c r="AV130" s="13" t="s">
        <v>85</v>
      </c>
      <c r="AW130" s="13" t="s">
        <v>33</v>
      </c>
      <c r="AX130" s="13" t="s">
        <v>77</v>
      </c>
      <c r="AY130" s="254" t="s">
        <v>149</v>
      </c>
    </row>
    <row r="131" s="14" customFormat="1">
      <c r="A131" s="14"/>
      <c r="B131" s="255"/>
      <c r="C131" s="256"/>
      <c r="D131" s="240" t="s">
        <v>163</v>
      </c>
      <c r="E131" s="257" t="s">
        <v>1</v>
      </c>
      <c r="F131" s="258" t="s">
        <v>2025</v>
      </c>
      <c r="G131" s="256"/>
      <c r="H131" s="259">
        <v>80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5" t="s">
        <v>163</v>
      </c>
      <c r="AU131" s="265" t="s">
        <v>87</v>
      </c>
      <c r="AV131" s="14" t="s">
        <v>87</v>
      </c>
      <c r="AW131" s="14" t="s">
        <v>33</v>
      </c>
      <c r="AX131" s="14" t="s">
        <v>85</v>
      </c>
      <c r="AY131" s="265" t="s">
        <v>149</v>
      </c>
    </row>
    <row r="132" s="2" customFormat="1" ht="21.75" customHeight="1">
      <c r="A132" s="39"/>
      <c r="B132" s="40"/>
      <c r="C132" s="227" t="s">
        <v>87</v>
      </c>
      <c r="D132" s="227" t="s">
        <v>155</v>
      </c>
      <c r="E132" s="228" t="s">
        <v>2026</v>
      </c>
      <c r="F132" s="229" t="s">
        <v>2027</v>
      </c>
      <c r="G132" s="230" t="s">
        <v>425</v>
      </c>
      <c r="H132" s="231">
        <v>111.44</v>
      </c>
      <c r="I132" s="232"/>
      <c r="J132" s="233">
        <f>ROUND(I132*H132,2)</f>
        <v>0</v>
      </c>
      <c r="K132" s="229" t="s">
        <v>159</v>
      </c>
      <c r="L132" s="45"/>
      <c r="M132" s="234" t="s">
        <v>1</v>
      </c>
      <c r="N132" s="235" t="s">
        <v>42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148</v>
      </c>
      <c r="AT132" s="238" t="s">
        <v>155</v>
      </c>
      <c r="AU132" s="238" t="s">
        <v>87</v>
      </c>
      <c r="AY132" s="18" t="s">
        <v>149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148</v>
      </c>
      <c r="BM132" s="238" t="s">
        <v>2028</v>
      </c>
    </row>
    <row r="133" s="2" customFormat="1">
      <c r="A133" s="39"/>
      <c r="B133" s="40"/>
      <c r="C133" s="41"/>
      <c r="D133" s="240" t="s">
        <v>162</v>
      </c>
      <c r="E133" s="41"/>
      <c r="F133" s="241" t="s">
        <v>2029</v>
      </c>
      <c r="G133" s="41"/>
      <c r="H133" s="41"/>
      <c r="I133" s="242"/>
      <c r="J133" s="41"/>
      <c r="K133" s="41"/>
      <c r="L133" s="45"/>
      <c r="M133" s="243"/>
      <c r="N133" s="244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162</v>
      </c>
      <c r="AU133" s="18" t="s">
        <v>87</v>
      </c>
    </row>
    <row r="134" s="14" customFormat="1">
      <c r="A134" s="14"/>
      <c r="B134" s="255"/>
      <c r="C134" s="256"/>
      <c r="D134" s="240" t="s">
        <v>163</v>
      </c>
      <c r="E134" s="257" t="s">
        <v>1</v>
      </c>
      <c r="F134" s="258" t="s">
        <v>2030</v>
      </c>
      <c r="G134" s="256"/>
      <c r="H134" s="259">
        <v>111.44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5" t="s">
        <v>163</v>
      </c>
      <c r="AU134" s="265" t="s">
        <v>87</v>
      </c>
      <c r="AV134" s="14" t="s">
        <v>87</v>
      </c>
      <c r="AW134" s="14" t="s">
        <v>33</v>
      </c>
      <c r="AX134" s="14" t="s">
        <v>85</v>
      </c>
      <c r="AY134" s="265" t="s">
        <v>149</v>
      </c>
    </row>
    <row r="135" s="13" customFormat="1">
      <c r="A135" s="13"/>
      <c r="B135" s="245"/>
      <c r="C135" s="246"/>
      <c r="D135" s="240" t="s">
        <v>163</v>
      </c>
      <c r="E135" s="247" t="s">
        <v>1</v>
      </c>
      <c r="F135" s="248" t="s">
        <v>1294</v>
      </c>
      <c r="G135" s="246"/>
      <c r="H135" s="247" t="s">
        <v>1</v>
      </c>
      <c r="I135" s="249"/>
      <c r="J135" s="246"/>
      <c r="K135" s="246"/>
      <c r="L135" s="250"/>
      <c r="M135" s="251"/>
      <c r="N135" s="252"/>
      <c r="O135" s="252"/>
      <c r="P135" s="252"/>
      <c r="Q135" s="252"/>
      <c r="R135" s="252"/>
      <c r="S135" s="252"/>
      <c r="T135" s="25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163</v>
      </c>
      <c r="AU135" s="254" t="s">
        <v>87</v>
      </c>
      <c r="AV135" s="13" t="s">
        <v>85</v>
      </c>
      <c r="AW135" s="13" t="s">
        <v>33</v>
      </c>
      <c r="AX135" s="13" t="s">
        <v>77</v>
      </c>
      <c r="AY135" s="254" t="s">
        <v>149</v>
      </c>
    </row>
    <row r="136" s="13" customFormat="1">
      <c r="A136" s="13"/>
      <c r="B136" s="245"/>
      <c r="C136" s="246"/>
      <c r="D136" s="240" t="s">
        <v>163</v>
      </c>
      <c r="E136" s="247" t="s">
        <v>1</v>
      </c>
      <c r="F136" s="248" t="s">
        <v>2031</v>
      </c>
      <c r="G136" s="246"/>
      <c r="H136" s="247" t="s">
        <v>1</v>
      </c>
      <c r="I136" s="249"/>
      <c r="J136" s="246"/>
      <c r="K136" s="246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163</v>
      </c>
      <c r="AU136" s="254" t="s">
        <v>87</v>
      </c>
      <c r="AV136" s="13" t="s">
        <v>85</v>
      </c>
      <c r="AW136" s="13" t="s">
        <v>33</v>
      </c>
      <c r="AX136" s="13" t="s">
        <v>77</v>
      </c>
      <c r="AY136" s="254" t="s">
        <v>149</v>
      </c>
    </row>
    <row r="137" s="2" customFormat="1" ht="16.5" customHeight="1">
      <c r="A137" s="39"/>
      <c r="B137" s="40"/>
      <c r="C137" s="227" t="s">
        <v>171</v>
      </c>
      <c r="D137" s="227" t="s">
        <v>155</v>
      </c>
      <c r="E137" s="228" t="s">
        <v>1299</v>
      </c>
      <c r="F137" s="229" t="s">
        <v>1300</v>
      </c>
      <c r="G137" s="230" t="s">
        <v>425</v>
      </c>
      <c r="H137" s="231">
        <v>11.144</v>
      </c>
      <c r="I137" s="232"/>
      <c r="J137" s="233">
        <f>ROUND(I137*H137,2)</f>
        <v>0</v>
      </c>
      <c r="K137" s="229" t="s">
        <v>159</v>
      </c>
      <c r="L137" s="45"/>
      <c r="M137" s="234" t="s">
        <v>1</v>
      </c>
      <c r="N137" s="235" t="s">
        <v>42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148</v>
      </c>
      <c r="AT137" s="238" t="s">
        <v>155</v>
      </c>
      <c r="AU137" s="238" t="s">
        <v>87</v>
      </c>
      <c r="AY137" s="18" t="s">
        <v>149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148</v>
      </c>
      <c r="BM137" s="238" t="s">
        <v>2032</v>
      </c>
    </row>
    <row r="138" s="2" customFormat="1">
      <c r="A138" s="39"/>
      <c r="B138" s="40"/>
      <c r="C138" s="41"/>
      <c r="D138" s="240" t="s">
        <v>162</v>
      </c>
      <c r="E138" s="41"/>
      <c r="F138" s="241" t="s">
        <v>1302</v>
      </c>
      <c r="G138" s="41"/>
      <c r="H138" s="41"/>
      <c r="I138" s="242"/>
      <c r="J138" s="41"/>
      <c r="K138" s="41"/>
      <c r="L138" s="45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162</v>
      </c>
      <c r="AU138" s="18" t="s">
        <v>87</v>
      </c>
    </row>
    <row r="139" s="13" customFormat="1">
      <c r="A139" s="13"/>
      <c r="B139" s="245"/>
      <c r="C139" s="246"/>
      <c r="D139" s="240" t="s">
        <v>163</v>
      </c>
      <c r="E139" s="247" t="s">
        <v>1</v>
      </c>
      <c r="F139" s="248" t="s">
        <v>2033</v>
      </c>
      <c r="G139" s="246"/>
      <c r="H139" s="247" t="s">
        <v>1</v>
      </c>
      <c r="I139" s="249"/>
      <c r="J139" s="246"/>
      <c r="K139" s="246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163</v>
      </c>
      <c r="AU139" s="254" t="s">
        <v>87</v>
      </c>
      <c r="AV139" s="13" t="s">
        <v>85</v>
      </c>
      <c r="AW139" s="13" t="s">
        <v>33</v>
      </c>
      <c r="AX139" s="13" t="s">
        <v>77</v>
      </c>
      <c r="AY139" s="254" t="s">
        <v>149</v>
      </c>
    </row>
    <row r="140" s="14" customFormat="1">
      <c r="A140" s="14"/>
      <c r="B140" s="255"/>
      <c r="C140" s="256"/>
      <c r="D140" s="240" t="s">
        <v>163</v>
      </c>
      <c r="E140" s="257" t="s">
        <v>1</v>
      </c>
      <c r="F140" s="258" t="s">
        <v>2034</v>
      </c>
      <c r="G140" s="256"/>
      <c r="H140" s="259">
        <v>11.144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163</v>
      </c>
      <c r="AU140" s="265" t="s">
        <v>87</v>
      </c>
      <c r="AV140" s="14" t="s">
        <v>87</v>
      </c>
      <c r="AW140" s="14" t="s">
        <v>33</v>
      </c>
      <c r="AX140" s="14" t="s">
        <v>85</v>
      </c>
      <c r="AY140" s="265" t="s">
        <v>149</v>
      </c>
    </row>
    <row r="141" s="2" customFormat="1" ht="16.5" customHeight="1">
      <c r="A141" s="39"/>
      <c r="B141" s="40"/>
      <c r="C141" s="227" t="s">
        <v>148</v>
      </c>
      <c r="D141" s="227" t="s">
        <v>155</v>
      </c>
      <c r="E141" s="228" t="s">
        <v>459</v>
      </c>
      <c r="F141" s="229" t="s">
        <v>460</v>
      </c>
      <c r="G141" s="230" t="s">
        <v>278</v>
      </c>
      <c r="H141" s="231">
        <v>278.60000000000002</v>
      </c>
      <c r="I141" s="232"/>
      <c r="J141" s="233">
        <f>ROUND(I141*H141,2)</f>
        <v>0</v>
      </c>
      <c r="K141" s="229" t="s">
        <v>159</v>
      </c>
      <c r="L141" s="45"/>
      <c r="M141" s="234" t="s">
        <v>1</v>
      </c>
      <c r="N141" s="235" t="s">
        <v>42</v>
      </c>
      <c r="O141" s="92"/>
      <c r="P141" s="236">
        <f>O141*H141</f>
        <v>0</v>
      </c>
      <c r="Q141" s="236">
        <v>0.00084000000000000003</v>
      </c>
      <c r="R141" s="236">
        <f>Q141*H141</f>
        <v>0.23402400000000004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148</v>
      </c>
      <c r="AT141" s="238" t="s">
        <v>155</v>
      </c>
      <c r="AU141" s="238" t="s">
        <v>87</v>
      </c>
      <c r="AY141" s="18" t="s">
        <v>149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148</v>
      </c>
      <c r="BM141" s="238" t="s">
        <v>2035</v>
      </c>
    </row>
    <row r="142" s="2" customFormat="1">
      <c r="A142" s="39"/>
      <c r="B142" s="40"/>
      <c r="C142" s="41"/>
      <c r="D142" s="240" t="s">
        <v>162</v>
      </c>
      <c r="E142" s="41"/>
      <c r="F142" s="241" t="s">
        <v>462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162</v>
      </c>
      <c r="AU142" s="18" t="s">
        <v>87</v>
      </c>
    </row>
    <row r="143" s="13" customFormat="1">
      <c r="A143" s="13"/>
      <c r="B143" s="245"/>
      <c r="C143" s="246"/>
      <c r="D143" s="240" t="s">
        <v>163</v>
      </c>
      <c r="E143" s="247" t="s">
        <v>1</v>
      </c>
      <c r="F143" s="248" t="s">
        <v>2036</v>
      </c>
      <c r="G143" s="246"/>
      <c r="H143" s="247" t="s">
        <v>1</v>
      </c>
      <c r="I143" s="249"/>
      <c r="J143" s="246"/>
      <c r="K143" s="246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163</v>
      </c>
      <c r="AU143" s="254" t="s">
        <v>87</v>
      </c>
      <c r="AV143" s="13" t="s">
        <v>85</v>
      </c>
      <c r="AW143" s="13" t="s">
        <v>33</v>
      </c>
      <c r="AX143" s="13" t="s">
        <v>77</v>
      </c>
      <c r="AY143" s="254" t="s">
        <v>149</v>
      </c>
    </row>
    <row r="144" s="14" customFormat="1">
      <c r="A144" s="14"/>
      <c r="B144" s="255"/>
      <c r="C144" s="256"/>
      <c r="D144" s="240" t="s">
        <v>163</v>
      </c>
      <c r="E144" s="257" t="s">
        <v>1</v>
      </c>
      <c r="F144" s="258" t="s">
        <v>2037</v>
      </c>
      <c r="G144" s="256"/>
      <c r="H144" s="259">
        <v>278.60000000000002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5" t="s">
        <v>163</v>
      </c>
      <c r="AU144" s="265" t="s">
        <v>87</v>
      </c>
      <c r="AV144" s="14" t="s">
        <v>87</v>
      </c>
      <c r="AW144" s="14" t="s">
        <v>33</v>
      </c>
      <c r="AX144" s="14" t="s">
        <v>85</v>
      </c>
      <c r="AY144" s="265" t="s">
        <v>149</v>
      </c>
    </row>
    <row r="145" s="2" customFormat="1" ht="16.5" customHeight="1">
      <c r="A145" s="39"/>
      <c r="B145" s="40"/>
      <c r="C145" s="227" t="s">
        <v>152</v>
      </c>
      <c r="D145" s="227" t="s">
        <v>155</v>
      </c>
      <c r="E145" s="228" t="s">
        <v>465</v>
      </c>
      <c r="F145" s="229" t="s">
        <v>466</v>
      </c>
      <c r="G145" s="230" t="s">
        <v>278</v>
      </c>
      <c r="H145" s="231">
        <v>278.60000000000002</v>
      </c>
      <c r="I145" s="232"/>
      <c r="J145" s="233">
        <f>ROUND(I145*H145,2)</f>
        <v>0</v>
      </c>
      <c r="K145" s="229" t="s">
        <v>159</v>
      </c>
      <c r="L145" s="45"/>
      <c r="M145" s="234" t="s">
        <v>1</v>
      </c>
      <c r="N145" s="235" t="s">
        <v>42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148</v>
      </c>
      <c r="AT145" s="238" t="s">
        <v>155</v>
      </c>
      <c r="AU145" s="238" t="s">
        <v>87</v>
      </c>
      <c r="AY145" s="18" t="s">
        <v>149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148</v>
      </c>
      <c r="BM145" s="238" t="s">
        <v>2038</v>
      </c>
    </row>
    <row r="146" s="2" customFormat="1">
      <c r="A146" s="39"/>
      <c r="B146" s="40"/>
      <c r="C146" s="41"/>
      <c r="D146" s="240" t="s">
        <v>162</v>
      </c>
      <c r="E146" s="41"/>
      <c r="F146" s="241" t="s">
        <v>468</v>
      </c>
      <c r="G146" s="41"/>
      <c r="H146" s="41"/>
      <c r="I146" s="242"/>
      <c r="J146" s="41"/>
      <c r="K146" s="41"/>
      <c r="L146" s="45"/>
      <c r="M146" s="243"/>
      <c r="N146" s="24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162</v>
      </c>
      <c r="AU146" s="18" t="s">
        <v>87</v>
      </c>
    </row>
    <row r="147" s="14" customFormat="1">
      <c r="A147" s="14"/>
      <c r="B147" s="255"/>
      <c r="C147" s="256"/>
      <c r="D147" s="240" t="s">
        <v>163</v>
      </c>
      <c r="E147" s="257" t="s">
        <v>1</v>
      </c>
      <c r="F147" s="258" t="s">
        <v>2039</v>
      </c>
      <c r="G147" s="256"/>
      <c r="H147" s="259">
        <v>278.60000000000002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5" t="s">
        <v>163</v>
      </c>
      <c r="AU147" s="265" t="s">
        <v>87</v>
      </c>
      <c r="AV147" s="14" t="s">
        <v>87</v>
      </c>
      <c r="AW147" s="14" t="s">
        <v>33</v>
      </c>
      <c r="AX147" s="14" t="s">
        <v>85</v>
      </c>
      <c r="AY147" s="265" t="s">
        <v>149</v>
      </c>
    </row>
    <row r="148" s="2" customFormat="1" ht="21.75" customHeight="1">
      <c r="A148" s="39"/>
      <c r="B148" s="40"/>
      <c r="C148" s="227" t="s">
        <v>188</v>
      </c>
      <c r="D148" s="227" t="s">
        <v>155</v>
      </c>
      <c r="E148" s="228" t="s">
        <v>514</v>
      </c>
      <c r="F148" s="229" t="s">
        <v>515</v>
      </c>
      <c r="G148" s="230" t="s">
        <v>425</v>
      </c>
      <c r="H148" s="231">
        <v>46.615000000000002</v>
      </c>
      <c r="I148" s="232"/>
      <c r="J148" s="233">
        <f>ROUND(I148*H148,2)</f>
        <v>0</v>
      </c>
      <c r="K148" s="229" t="s">
        <v>159</v>
      </c>
      <c r="L148" s="45"/>
      <c r="M148" s="234" t="s">
        <v>1</v>
      </c>
      <c r="N148" s="235" t="s">
        <v>42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148</v>
      </c>
      <c r="AT148" s="238" t="s">
        <v>155</v>
      </c>
      <c r="AU148" s="238" t="s">
        <v>87</v>
      </c>
      <c r="AY148" s="18" t="s">
        <v>149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148</v>
      </c>
      <c r="BM148" s="238" t="s">
        <v>2040</v>
      </c>
    </row>
    <row r="149" s="2" customFormat="1">
      <c r="A149" s="39"/>
      <c r="B149" s="40"/>
      <c r="C149" s="41"/>
      <c r="D149" s="240" t="s">
        <v>162</v>
      </c>
      <c r="E149" s="41"/>
      <c r="F149" s="241" t="s">
        <v>517</v>
      </c>
      <c r="G149" s="41"/>
      <c r="H149" s="41"/>
      <c r="I149" s="242"/>
      <c r="J149" s="41"/>
      <c r="K149" s="41"/>
      <c r="L149" s="45"/>
      <c r="M149" s="243"/>
      <c r="N149" s="24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162</v>
      </c>
      <c r="AU149" s="18" t="s">
        <v>87</v>
      </c>
    </row>
    <row r="150" s="13" customFormat="1">
      <c r="A150" s="13"/>
      <c r="B150" s="245"/>
      <c r="C150" s="246"/>
      <c r="D150" s="240" t="s">
        <v>163</v>
      </c>
      <c r="E150" s="247" t="s">
        <v>1</v>
      </c>
      <c r="F150" s="248" t="s">
        <v>519</v>
      </c>
      <c r="G150" s="246"/>
      <c r="H150" s="247" t="s">
        <v>1</v>
      </c>
      <c r="I150" s="249"/>
      <c r="J150" s="246"/>
      <c r="K150" s="246"/>
      <c r="L150" s="250"/>
      <c r="M150" s="251"/>
      <c r="N150" s="252"/>
      <c r="O150" s="252"/>
      <c r="P150" s="252"/>
      <c r="Q150" s="252"/>
      <c r="R150" s="252"/>
      <c r="S150" s="252"/>
      <c r="T150" s="25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4" t="s">
        <v>163</v>
      </c>
      <c r="AU150" s="254" t="s">
        <v>87</v>
      </c>
      <c r="AV150" s="13" t="s">
        <v>85</v>
      </c>
      <c r="AW150" s="13" t="s">
        <v>33</v>
      </c>
      <c r="AX150" s="13" t="s">
        <v>77</v>
      </c>
      <c r="AY150" s="254" t="s">
        <v>149</v>
      </c>
    </row>
    <row r="151" s="14" customFormat="1">
      <c r="A151" s="14"/>
      <c r="B151" s="255"/>
      <c r="C151" s="256"/>
      <c r="D151" s="240" t="s">
        <v>163</v>
      </c>
      <c r="E151" s="257" t="s">
        <v>1</v>
      </c>
      <c r="F151" s="258" t="s">
        <v>2041</v>
      </c>
      <c r="G151" s="256"/>
      <c r="H151" s="259">
        <v>111.44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5" t="s">
        <v>163</v>
      </c>
      <c r="AU151" s="265" t="s">
        <v>87</v>
      </c>
      <c r="AV151" s="14" t="s">
        <v>87</v>
      </c>
      <c r="AW151" s="14" t="s">
        <v>33</v>
      </c>
      <c r="AX151" s="14" t="s">
        <v>77</v>
      </c>
      <c r="AY151" s="265" t="s">
        <v>149</v>
      </c>
    </row>
    <row r="152" s="14" customFormat="1">
      <c r="A152" s="14"/>
      <c r="B152" s="255"/>
      <c r="C152" s="256"/>
      <c r="D152" s="240" t="s">
        <v>163</v>
      </c>
      <c r="E152" s="257" t="s">
        <v>1</v>
      </c>
      <c r="F152" s="258" t="s">
        <v>2042</v>
      </c>
      <c r="G152" s="256"/>
      <c r="H152" s="259">
        <v>-64.825000000000003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163</v>
      </c>
      <c r="AU152" s="265" t="s">
        <v>87</v>
      </c>
      <c r="AV152" s="14" t="s">
        <v>87</v>
      </c>
      <c r="AW152" s="14" t="s">
        <v>33</v>
      </c>
      <c r="AX152" s="14" t="s">
        <v>77</v>
      </c>
      <c r="AY152" s="265" t="s">
        <v>149</v>
      </c>
    </row>
    <row r="153" s="15" customFormat="1">
      <c r="A153" s="15"/>
      <c r="B153" s="269"/>
      <c r="C153" s="270"/>
      <c r="D153" s="240" t="s">
        <v>163</v>
      </c>
      <c r="E153" s="271" t="s">
        <v>1</v>
      </c>
      <c r="F153" s="272" t="s">
        <v>319</v>
      </c>
      <c r="G153" s="270"/>
      <c r="H153" s="273">
        <v>46.615000000000002</v>
      </c>
      <c r="I153" s="274"/>
      <c r="J153" s="270"/>
      <c r="K153" s="270"/>
      <c r="L153" s="275"/>
      <c r="M153" s="276"/>
      <c r="N153" s="277"/>
      <c r="O153" s="277"/>
      <c r="P153" s="277"/>
      <c r="Q153" s="277"/>
      <c r="R153" s="277"/>
      <c r="S153" s="277"/>
      <c r="T153" s="27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9" t="s">
        <v>163</v>
      </c>
      <c r="AU153" s="279" t="s">
        <v>87</v>
      </c>
      <c r="AV153" s="15" t="s">
        <v>148</v>
      </c>
      <c r="AW153" s="15" t="s">
        <v>33</v>
      </c>
      <c r="AX153" s="15" t="s">
        <v>85</v>
      </c>
      <c r="AY153" s="279" t="s">
        <v>149</v>
      </c>
    </row>
    <row r="154" s="2" customFormat="1" ht="24.15" customHeight="1">
      <c r="A154" s="39"/>
      <c r="B154" s="40"/>
      <c r="C154" s="227" t="s">
        <v>193</v>
      </c>
      <c r="D154" s="227" t="s">
        <v>155</v>
      </c>
      <c r="E154" s="228" t="s">
        <v>526</v>
      </c>
      <c r="F154" s="229" t="s">
        <v>527</v>
      </c>
      <c r="G154" s="230" t="s">
        <v>425</v>
      </c>
      <c r="H154" s="231">
        <v>466.14999999999998</v>
      </c>
      <c r="I154" s="232"/>
      <c r="J154" s="233">
        <f>ROUND(I154*H154,2)</f>
        <v>0</v>
      </c>
      <c r="K154" s="229" t="s">
        <v>159</v>
      </c>
      <c r="L154" s="45"/>
      <c r="M154" s="234" t="s">
        <v>1</v>
      </c>
      <c r="N154" s="235" t="s">
        <v>42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148</v>
      </c>
      <c r="AT154" s="238" t="s">
        <v>155</v>
      </c>
      <c r="AU154" s="238" t="s">
        <v>87</v>
      </c>
      <c r="AY154" s="18" t="s">
        <v>149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148</v>
      </c>
      <c r="BM154" s="238" t="s">
        <v>2043</v>
      </c>
    </row>
    <row r="155" s="2" customFormat="1">
      <c r="A155" s="39"/>
      <c r="B155" s="40"/>
      <c r="C155" s="41"/>
      <c r="D155" s="240" t="s">
        <v>162</v>
      </c>
      <c r="E155" s="41"/>
      <c r="F155" s="241" t="s">
        <v>529</v>
      </c>
      <c r="G155" s="41"/>
      <c r="H155" s="41"/>
      <c r="I155" s="242"/>
      <c r="J155" s="41"/>
      <c r="K155" s="41"/>
      <c r="L155" s="45"/>
      <c r="M155" s="243"/>
      <c r="N155" s="24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162</v>
      </c>
      <c r="AU155" s="18" t="s">
        <v>87</v>
      </c>
    </row>
    <row r="156" s="13" customFormat="1">
      <c r="A156" s="13"/>
      <c r="B156" s="245"/>
      <c r="C156" s="246"/>
      <c r="D156" s="240" t="s">
        <v>163</v>
      </c>
      <c r="E156" s="247" t="s">
        <v>1</v>
      </c>
      <c r="F156" s="248" t="s">
        <v>519</v>
      </c>
      <c r="G156" s="246"/>
      <c r="H156" s="247" t="s">
        <v>1</v>
      </c>
      <c r="I156" s="249"/>
      <c r="J156" s="246"/>
      <c r="K156" s="246"/>
      <c r="L156" s="250"/>
      <c r="M156" s="251"/>
      <c r="N156" s="252"/>
      <c r="O156" s="252"/>
      <c r="P156" s="252"/>
      <c r="Q156" s="252"/>
      <c r="R156" s="252"/>
      <c r="S156" s="252"/>
      <c r="T156" s="25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4" t="s">
        <v>163</v>
      </c>
      <c r="AU156" s="254" t="s">
        <v>87</v>
      </c>
      <c r="AV156" s="13" t="s">
        <v>85</v>
      </c>
      <c r="AW156" s="13" t="s">
        <v>33</v>
      </c>
      <c r="AX156" s="13" t="s">
        <v>77</v>
      </c>
      <c r="AY156" s="254" t="s">
        <v>149</v>
      </c>
    </row>
    <row r="157" s="14" customFormat="1">
      <c r="A157" s="14"/>
      <c r="B157" s="255"/>
      <c r="C157" s="256"/>
      <c r="D157" s="240" t="s">
        <v>163</v>
      </c>
      <c r="E157" s="257" t="s">
        <v>1</v>
      </c>
      <c r="F157" s="258" t="s">
        <v>2044</v>
      </c>
      <c r="G157" s="256"/>
      <c r="H157" s="259">
        <v>466.14999999999998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5" t="s">
        <v>163</v>
      </c>
      <c r="AU157" s="265" t="s">
        <v>87</v>
      </c>
      <c r="AV157" s="14" t="s">
        <v>87</v>
      </c>
      <c r="AW157" s="14" t="s">
        <v>33</v>
      </c>
      <c r="AX157" s="14" t="s">
        <v>85</v>
      </c>
      <c r="AY157" s="265" t="s">
        <v>149</v>
      </c>
    </row>
    <row r="158" s="2" customFormat="1" ht="16.5" customHeight="1">
      <c r="A158" s="39"/>
      <c r="B158" s="40"/>
      <c r="C158" s="227" t="s">
        <v>197</v>
      </c>
      <c r="D158" s="227" t="s">
        <v>155</v>
      </c>
      <c r="E158" s="228" t="s">
        <v>532</v>
      </c>
      <c r="F158" s="229" t="s">
        <v>533</v>
      </c>
      <c r="G158" s="230" t="s">
        <v>534</v>
      </c>
      <c r="H158" s="231">
        <v>83.906999999999996</v>
      </c>
      <c r="I158" s="232"/>
      <c r="J158" s="233">
        <f>ROUND(I158*H158,2)</f>
        <v>0</v>
      </c>
      <c r="K158" s="229" t="s">
        <v>159</v>
      </c>
      <c r="L158" s="45"/>
      <c r="M158" s="234" t="s">
        <v>1</v>
      </c>
      <c r="N158" s="235" t="s">
        <v>42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148</v>
      </c>
      <c r="AT158" s="238" t="s">
        <v>155</v>
      </c>
      <c r="AU158" s="238" t="s">
        <v>87</v>
      </c>
      <c r="AY158" s="18" t="s">
        <v>149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148</v>
      </c>
      <c r="BM158" s="238" t="s">
        <v>2045</v>
      </c>
    </row>
    <row r="159" s="2" customFormat="1">
      <c r="A159" s="39"/>
      <c r="B159" s="40"/>
      <c r="C159" s="41"/>
      <c r="D159" s="240" t="s">
        <v>162</v>
      </c>
      <c r="E159" s="41"/>
      <c r="F159" s="241" t="s">
        <v>536</v>
      </c>
      <c r="G159" s="41"/>
      <c r="H159" s="41"/>
      <c r="I159" s="242"/>
      <c r="J159" s="41"/>
      <c r="K159" s="41"/>
      <c r="L159" s="45"/>
      <c r="M159" s="243"/>
      <c r="N159" s="24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162</v>
      </c>
      <c r="AU159" s="18" t="s">
        <v>87</v>
      </c>
    </row>
    <row r="160" s="14" customFormat="1">
      <c r="A160" s="14"/>
      <c r="B160" s="255"/>
      <c r="C160" s="256"/>
      <c r="D160" s="240" t="s">
        <v>163</v>
      </c>
      <c r="E160" s="257" t="s">
        <v>1</v>
      </c>
      <c r="F160" s="258" t="s">
        <v>2046</v>
      </c>
      <c r="G160" s="256"/>
      <c r="H160" s="259">
        <v>83.906999999999996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163</v>
      </c>
      <c r="AU160" s="265" t="s">
        <v>87</v>
      </c>
      <c r="AV160" s="14" t="s">
        <v>87</v>
      </c>
      <c r="AW160" s="14" t="s">
        <v>33</v>
      </c>
      <c r="AX160" s="14" t="s">
        <v>85</v>
      </c>
      <c r="AY160" s="265" t="s">
        <v>149</v>
      </c>
    </row>
    <row r="161" s="2" customFormat="1" ht="16.5" customHeight="1">
      <c r="A161" s="39"/>
      <c r="B161" s="40"/>
      <c r="C161" s="227" t="s">
        <v>203</v>
      </c>
      <c r="D161" s="227" t="s">
        <v>155</v>
      </c>
      <c r="E161" s="228" t="s">
        <v>562</v>
      </c>
      <c r="F161" s="229" t="s">
        <v>563</v>
      </c>
      <c r="G161" s="230" t="s">
        <v>425</v>
      </c>
      <c r="H161" s="231">
        <v>64.825000000000003</v>
      </c>
      <c r="I161" s="232"/>
      <c r="J161" s="233">
        <f>ROUND(I161*H161,2)</f>
        <v>0</v>
      </c>
      <c r="K161" s="229" t="s">
        <v>159</v>
      </c>
      <c r="L161" s="45"/>
      <c r="M161" s="234" t="s">
        <v>1</v>
      </c>
      <c r="N161" s="235" t="s">
        <v>42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148</v>
      </c>
      <c r="AT161" s="238" t="s">
        <v>155</v>
      </c>
      <c r="AU161" s="238" t="s">
        <v>87</v>
      </c>
      <c r="AY161" s="18" t="s">
        <v>149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85</v>
      </c>
      <c r="BK161" s="239">
        <f>ROUND(I161*H161,2)</f>
        <v>0</v>
      </c>
      <c r="BL161" s="18" t="s">
        <v>148</v>
      </c>
      <c r="BM161" s="238" t="s">
        <v>2047</v>
      </c>
    </row>
    <row r="162" s="2" customFormat="1">
      <c r="A162" s="39"/>
      <c r="B162" s="40"/>
      <c r="C162" s="41"/>
      <c r="D162" s="240" t="s">
        <v>162</v>
      </c>
      <c r="E162" s="41"/>
      <c r="F162" s="241" t="s">
        <v>565</v>
      </c>
      <c r="G162" s="41"/>
      <c r="H162" s="41"/>
      <c r="I162" s="242"/>
      <c r="J162" s="41"/>
      <c r="K162" s="41"/>
      <c r="L162" s="45"/>
      <c r="M162" s="243"/>
      <c r="N162" s="24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162</v>
      </c>
      <c r="AU162" s="18" t="s">
        <v>87</v>
      </c>
    </row>
    <row r="163" s="14" customFormat="1">
      <c r="A163" s="14"/>
      <c r="B163" s="255"/>
      <c r="C163" s="256"/>
      <c r="D163" s="240" t="s">
        <v>163</v>
      </c>
      <c r="E163" s="257" t="s">
        <v>1</v>
      </c>
      <c r="F163" s="258" t="s">
        <v>2048</v>
      </c>
      <c r="G163" s="256"/>
      <c r="H163" s="259">
        <v>111.44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163</v>
      </c>
      <c r="AU163" s="265" t="s">
        <v>87</v>
      </c>
      <c r="AV163" s="14" t="s">
        <v>87</v>
      </c>
      <c r="AW163" s="14" t="s">
        <v>33</v>
      </c>
      <c r="AX163" s="14" t="s">
        <v>77</v>
      </c>
      <c r="AY163" s="265" t="s">
        <v>149</v>
      </c>
    </row>
    <row r="164" s="14" customFormat="1">
      <c r="A164" s="14"/>
      <c r="B164" s="255"/>
      <c r="C164" s="256"/>
      <c r="D164" s="240" t="s">
        <v>163</v>
      </c>
      <c r="E164" s="257" t="s">
        <v>1</v>
      </c>
      <c r="F164" s="258" t="s">
        <v>2049</v>
      </c>
      <c r="G164" s="256"/>
      <c r="H164" s="259">
        <v>-26.715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5" t="s">
        <v>163</v>
      </c>
      <c r="AU164" s="265" t="s">
        <v>87</v>
      </c>
      <c r="AV164" s="14" t="s">
        <v>87</v>
      </c>
      <c r="AW164" s="14" t="s">
        <v>33</v>
      </c>
      <c r="AX164" s="14" t="s">
        <v>77</v>
      </c>
      <c r="AY164" s="265" t="s">
        <v>149</v>
      </c>
    </row>
    <row r="165" s="13" customFormat="1">
      <c r="A165" s="13"/>
      <c r="B165" s="245"/>
      <c r="C165" s="246"/>
      <c r="D165" s="240" t="s">
        <v>163</v>
      </c>
      <c r="E165" s="247" t="s">
        <v>1</v>
      </c>
      <c r="F165" s="248" t="s">
        <v>2050</v>
      </c>
      <c r="G165" s="246"/>
      <c r="H165" s="247" t="s">
        <v>1</v>
      </c>
      <c r="I165" s="249"/>
      <c r="J165" s="246"/>
      <c r="K165" s="246"/>
      <c r="L165" s="250"/>
      <c r="M165" s="251"/>
      <c r="N165" s="252"/>
      <c r="O165" s="252"/>
      <c r="P165" s="252"/>
      <c r="Q165" s="252"/>
      <c r="R165" s="252"/>
      <c r="S165" s="252"/>
      <c r="T165" s="25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4" t="s">
        <v>163</v>
      </c>
      <c r="AU165" s="254" t="s">
        <v>87</v>
      </c>
      <c r="AV165" s="13" t="s">
        <v>85</v>
      </c>
      <c r="AW165" s="13" t="s">
        <v>33</v>
      </c>
      <c r="AX165" s="13" t="s">
        <v>77</v>
      </c>
      <c r="AY165" s="254" t="s">
        <v>149</v>
      </c>
    </row>
    <row r="166" s="14" customFormat="1">
      <c r="A166" s="14"/>
      <c r="B166" s="255"/>
      <c r="C166" s="256"/>
      <c r="D166" s="240" t="s">
        <v>163</v>
      </c>
      <c r="E166" s="257" t="s">
        <v>1</v>
      </c>
      <c r="F166" s="258" t="s">
        <v>2051</v>
      </c>
      <c r="G166" s="256"/>
      <c r="H166" s="259">
        <v>-7.96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5" t="s">
        <v>163</v>
      </c>
      <c r="AU166" s="265" t="s">
        <v>87</v>
      </c>
      <c r="AV166" s="14" t="s">
        <v>87</v>
      </c>
      <c r="AW166" s="14" t="s">
        <v>33</v>
      </c>
      <c r="AX166" s="14" t="s">
        <v>77</v>
      </c>
      <c r="AY166" s="265" t="s">
        <v>149</v>
      </c>
    </row>
    <row r="167" s="13" customFormat="1">
      <c r="A167" s="13"/>
      <c r="B167" s="245"/>
      <c r="C167" s="246"/>
      <c r="D167" s="240" t="s">
        <v>163</v>
      </c>
      <c r="E167" s="247" t="s">
        <v>1</v>
      </c>
      <c r="F167" s="248" t="s">
        <v>1646</v>
      </c>
      <c r="G167" s="246"/>
      <c r="H167" s="247" t="s">
        <v>1</v>
      </c>
      <c r="I167" s="249"/>
      <c r="J167" s="246"/>
      <c r="K167" s="246"/>
      <c r="L167" s="250"/>
      <c r="M167" s="251"/>
      <c r="N167" s="252"/>
      <c r="O167" s="252"/>
      <c r="P167" s="252"/>
      <c r="Q167" s="252"/>
      <c r="R167" s="252"/>
      <c r="S167" s="252"/>
      <c r="T167" s="25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4" t="s">
        <v>163</v>
      </c>
      <c r="AU167" s="254" t="s">
        <v>87</v>
      </c>
      <c r="AV167" s="13" t="s">
        <v>85</v>
      </c>
      <c r="AW167" s="13" t="s">
        <v>33</v>
      </c>
      <c r="AX167" s="13" t="s">
        <v>77</v>
      </c>
      <c r="AY167" s="254" t="s">
        <v>149</v>
      </c>
    </row>
    <row r="168" s="14" customFormat="1">
      <c r="A168" s="14"/>
      <c r="B168" s="255"/>
      <c r="C168" s="256"/>
      <c r="D168" s="240" t="s">
        <v>163</v>
      </c>
      <c r="E168" s="257" t="s">
        <v>1</v>
      </c>
      <c r="F168" s="258" t="s">
        <v>2052</v>
      </c>
      <c r="G168" s="256"/>
      <c r="H168" s="259">
        <v>-11.94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163</v>
      </c>
      <c r="AU168" s="265" t="s">
        <v>87</v>
      </c>
      <c r="AV168" s="14" t="s">
        <v>87</v>
      </c>
      <c r="AW168" s="14" t="s">
        <v>33</v>
      </c>
      <c r="AX168" s="14" t="s">
        <v>77</v>
      </c>
      <c r="AY168" s="265" t="s">
        <v>149</v>
      </c>
    </row>
    <row r="169" s="13" customFormat="1">
      <c r="A169" s="13"/>
      <c r="B169" s="245"/>
      <c r="C169" s="246"/>
      <c r="D169" s="240" t="s">
        <v>163</v>
      </c>
      <c r="E169" s="247" t="s">
        <v>1</v>
      </c>
      <c r="F169" s="248" t="s">
        <v>1346</v>
      </c>
      <c r="G169" s="246"/>
      <c r="H169" s="247" t="s">
        <v>1</v>
      </c>
      <c r="I169" s="249"/>
      <c r="J169" s="246"/>
      <c r="K169" s="246"/>
      <c r="L169" s="250"/>
      <c r="M169" s="251"/>
      <c r="N169" s="252"/>
      <c r="O169" s="252"/>
      <c r="P169" s="252"/>
      <c r="Q169" s="252"/>
      <c r="R169" s="252"/>
      <c r="S169" s="252"/>
      <c r="T169" s="25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4" t="s">
        <v>163</v>
      </c>
      <c r="AU169" s="254" t="s">
        <v>87</v>
      </c>
      <c r="AV169" s="13" t="s">
        <v>85</v>
      </c>
      <c r="AW169" s="13" t="s">
        <v>33</v>
      </c>
      <c r="AX169" s="13" t="s">
        <v>77</v>
      </c>
      <c r="AY169" s="254" t="s">
        <v>149</v>
      </c>
    </row>
    <row r="170" s="15" customFormat="1">
      <c r="A170" s="15"/>
      <c r="B170" s="269"/>
      <c r="C170" s="270"/>
      <c r="D170" s="240" t="s">
        <v>163</v>
      </c>
      <c r="E170" s="271" t="s">
        <v>1</v>
      </c>
      <c r="F170" s="272" t="s">
        <v>319</v>
      </c>
      <c r="G170" s="270"/>
      <c r="H170" s="273">
        <v>64.825000000000003</v>
      </c>
      <c r="I170" s="274"/>
      <c r="J170" s="270"/>
      <c r="K170" s="270"/>
      <c r="L170" s="275"/>
      <c r="M170" s="276"/>
      <c r="N170" s="277"/>
      <c r="O170" s="277"/>
      <c r="P170" s="277"/>
      <c r="Q170" s="277"/>
      <c r="R170" s="277"/>
      <c r="S170" s="277"/>
      <c r="T170" s="278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9" t="s">
        <v>163</v>
      </c>
      <c r="AU170" s="279" t="s">
        <v>87</v>
      </c>
      <c r="AV170" s="15" t="s">
        <v>148</v>
      </c>
      <c r="AW170" s="15" t="s">
        <v>33</v>
      </c>
      <c r="AX170" s="15" t="s">
        <v>85</v>
      </c>
      <c r="AY170" s="279" t="s">
        <v>149</v>
      </c>
    </row>
    <row r="171" s="2" customFormat="1" ht="16.5" customHeight="1">
      <c r="A171" s="39"/>
      <c r="B171" s="40"/>
      <c r="C171" s="227" t="s">
        <v>209</v>
      </c>
      <c r="D171" s="227" t="s">
        <v>155</v>
      </c>
      <c r="E171" s="228" t="s">
        <v>577</v>
      </c>
      <c r="F171" s="229" t="s">
        <v>578</v>
      </c>
      <c r="G171" s="230" t="s">
        <v>425</v>
      </c>
      <c r="H171" s="231">
        <v>26.715</v>
      </c>
      <c r="I171" s="232"/>
      <c r="J171" s="233">
        <f>ROUND(I171*H171,2)</f>
        <v>0</v>
      </c>
      <c r="K171" s="229" t="s">
        <v>159</v>
      </c>
      <c r="L171" s="45"/>
      <c r="M171" s="234" t="s">
        <v>1</v>
      </c>
      <c r="N171" s="235" t="s">
        <v>42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148</v>
      </c>
      <c r="AT171" s="238" t="s">
        <v>155</v>
      </c>
      <c r="AU171" s="238" t="s">
        <v>87</v>
      </c>
      <c r="AY171" s="18" t="s">
        <v>149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85</v>
      </c>
      <c r="BK171" s="239">
        <f>ROUND(I171*H171,2)</f>
        <v>0</v>
      </c>
      <c r="BL171" s="18" t="s">
        <v>148</v>
      </c>
      <c r="BM171" s="238" t="s">
        <v>2053</v>
      </c>
    </row>
    <row r="172" s="2" customFormat="1">
      <c r="A172" s="39"/>
      <c r="B172" s="40"/>
      <c r="C172" s="41"/>
      <c r="D172" s="240" t="s">
        <v>162</v>
      </c>
      <c r="E172" s="41"/>
      <c r="F172" s="241" t="s">
        <v>580</v>
      </c>
      <c r="G172" s="41"/>
      <c r="H172" s="41"/>
      <c r="I172" s="242"/>
      <c r="J172" s="41"/>
      <c r="K172" s="41"/>
      <c r="L172" s="45"/>
      <c r="M172" s="243"/>
      <c r="N172" s="24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162</v>
      </c>
      <c r="AU172" s="18" t="s">
        <v>87</v>
      </c>
    </row>
    <row r="173" s="13" customFormat="1">
      <c r="A173" s="13"/>
      <c r="B173" s="245"/>
      <c r="C173" s="246"/>
      <c r="D173" s="240" t="s">
        <v>163</v>
      </c>
      <c r="E173" s="247" t="s">
        <v>1</v>
      </c>
      <c r="F173" s="248" t="s">
        <v>2054</v>
      </c>
      <c r="G173" s="246"/>
      <c r="H173" s="247" t="s">
        <v>1</v>
      </c>
      <c r="I173" s="249"/>
      <c r="J173" s="246"/>
      <c r="K173" s="246"/>
      <c r="L173" s="250"/>
      <c r="M173" s="251"/>
      <c r="N173" s="252"/>
      <c r="O173" s="252"/>
      <c r="P173" s="252"/>
      <c r="Q173" s="252"/>
      <c r="R173" s="252"/>
      <c r="S173" s="252"/>
      <c r="T173" s="25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4" t="s">
        <v>163</v>
      </c>
      <c r="AU173" s="254" t="s">
        <v>87</v>
      </c>
      <c r="AV173" s="13" t="s">
        <v>85</v>
      </c>
      <c r="AW173" s="13" t="s">
        <v>33</v>
      </c>
      <c r="AX173" s="13" t="s">
        <v>77</v>
      </c>
      <c r="AY173" s="254" t="s">
        <v>149</v>
      </c>
    </row>
    <row r="174" s="14" customFormat="1">
      <c r="A174" s="14"/>
      <c r="B174" s="255"/>
      <c r="C174" s="256"/>
      <c r="D174" s="240" t="s">
        <v>163</v>
      </c>
      <c r="E174" s="257" t="s">
        <v>1</v>
      </c>
      <c r="F174" s="258" t="s">
        <v>2055</v>
      </c>
      <c r="G174" s="256"/>
      <c r="H174" s="259">
        <v>21.358000000000001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5" t="s">
        <v>163</v>
      </c>
      <c r="AU174" s="265" t="s">
        <v>87</v>
      </c>
      <c r="AV174" s="14" t="s">
        <v>87</v>
      </c>
      <c r="AW174" s="14" t="s">
        <v>33</v>
      </c>
      <c r="AX174" s="14" t="s">
        <v>77</v>
      </c>
      <c r="AY174" s="265" t="s">
        <v>149</v>
      </c>
    </row>
    <row r="175" s="14" customFormat="1">
      <c r="A175" s="14"/>
      <c r="B175" s="255"/>
      <c r="C175" s="256"/>
      <c r="D175" s="240" t="s">
        <v>163</v>
      </c>
      <c r="E175" s="257" t="s">
        <v>1</v>
      </c>
      <c r="F175" s="258" t="s">
        <v>2056</v>
      </c>
      <c r="G175" s="256"/>
      <c r="H175" s="259">
        <v>5.3570000000000002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5" t="s">
        <v>163</v>
      </c>
      <c r="AU175" s="265" t="s">
        <v>87</v>
      </c>
      <c r="AV175" s="14" t="s">
        <v>87</v>
      </c>
      <c r="AW175" s="14" t="s">
        <v>33</v>
      </c>
      <c r="AX175" s="14" t="s">
        <v>77</v>
      </c>
      <c r="AY175" s="265" t="s">
        <v>149</v>
      </c>
    </row>
    <row r="176" s="15" customFormat="1">
      <c r="A176" s="15"/>
      <c r="B176" s="269"/>
      <c r="C176" s="270"/>
      <c r="D176" s="240" t="s">
        <v>163</v>
      </c>
      <c r="E176" s="271" t="s">
        <v>1</v>
      </c>
      <c r="F176" s="272" t="s">
        <v>319</v>
      </c>
      <c r="G176" s="270"/>
      <c r="H176" s="273">
        <v>26.715</v>
      </c>
      <c r="I176" s="274"/>
      <c r="J176" s="270"/>
      <c r="K176" s="270"/>
      <c r="L176" s="275"/>
      <c r="M176" s="276"/>
      <c r="N176" s="277"/>
      <c r="O176" s="277"/>
      <c r="P176" s="277"/>
      <c r="Q176" s="277"/>
      <c r="R176" s="277"/>
      <c r="S176" s="277"/>
      <c r="T176" s="278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9" t="s">
        <v>163</v>
      </c>
      <c r="AU176" s="279" t="s">
        <v>87</v>
      </c>
      <c r="AV176" s="15" t="s">
        <v>148</v>
      </c>
      <c r="AW176" s="15" t="s">
        <v>33</v>
      </c>
      <c r="AX176" s="15" t="s">
        <v>85</v>
      </c>
      <c r="AY176" s="279" t="s">
        <v>149</v>
      </c>
    </row>
    <row r="177" s="2" customFormat="1" ht="16.5" customHeight="1">
      <c r="A177" s="39"/>
      <c r="B177" s="40"/>
      <c r="C177" s="280" t="s">
        <v>214</v>
      </c>
      <c r="D177" s="280" t="s">
        <v>553</v>
      </c>
      <c r="E177" s="281" t="s">
        <v>589</v>
      </c>
      <c r="F177" s="282" t="s">
        <v>590</v>
      </c>
      <c r="G177" s="283" t="s">
        <v>534</v>
      </c>
      <c r="H177" s="284">
        <v>53.43</v>
      </c>
      <c r="I177" s="285"/>
      <c r="J177" s="286">
        <f>ROUND(I177*H177,2)</f>
        <v>0</v>
      </c>
      <c r="K177" s="282" t="s">
        <v>159</v>
      </c>
      <c r="L177" s="287"/>
      <c r="M177" s="288" t="s">
        <v>1</v>
      </c>
      <c r="N177" s="289" t="s">
        <v>42</v>
      </c>
      <c r="O177" s="92"/>
      <c r="P177" s="236">
        <f>O177*H177</f>
        <v>0</v>
      </c>
      <c r="Q177" s="236">
        <v>1</v>
      </c>
      <c r="R177" s="236">
        <f>Q177*H177</f>
        <v>53.43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197</v>
      </c>
      <c r="AT177" s="238" t="s">
        <v>553</v>
      </c>
      <c r="AU177" s="238" t="s">
        <v>87</v>
      </c>
      <c r="AY177" s="18" t="s">
        <v>149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85</v>
      </c>
      <c r="BK177" s="239">
        <f>ROUND(I177*H177,2)</f>
        <v>0</v>
      </c>
      <c r="BL177" s="18" t="s">
        <v>148</v>
      </c>
      <c r="BM177" s="238" t="s">
        <v>2057</v>
      </c>
    </row>
    <row r="178" s="2" customFormat="1">
      <c r="A178" s="39"/>
      <c r="B178" s="40"/>
      <c r="C178" s="41"/>
      <c r="D178" s="240" t="s">
        <v>162</v>
      </c>
      <c r="E178" s="41"/>
      <c r="F178" s="241" t="s">
        <v>590</v>
      </c>
      <c r="G178" s="41"/>
      <c r="H178" s="41"/>
      <c r="I178" s="242"/>
      <c r="J178" s="41"/>
      <c r="K178" s="41"/>
      <c r="L178" s="45"/>
      <c r="M178" s="243"/>
      <c r="N178" s="244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162</v>
      </c>
      <c r="AU178" s="18" t="s">
        <v>87</v>
      </c>
    </row>
    <row r="179" s="14" customFormat="1">
      <c r="A179" s="14"/>
      <c r="B179" s="255"/>
      <c r="C179" s="256"/>
      <c r="D179" s="240" t="s">
        <v>163</v>
      </c>
      <c r="E179" s="257" t="s">
        <v>1</v>
      </c>
      <c r="F179" s="258" t="s">
        <v>2058</v>
      </c>
      <c r="G179" s="256"/>
      <c r="H179" s="259">
        <v>53.43</v>
      </c>
      <c r="I179" s="260"/>
      <c r="J179" s="256"/>
      <c r="K179" s="256"/>
      <c r="L179" s="261"/>
      <c r="M179" s="262"/>
      <c r="N179" s="263"/>
      <c r="O179" s="263"/>
      <c r="P179" s="263"/>
      <c r="Q179" s="263"/>
      <c r="R179" s="263"/>
      <c r="S179" s="263"/>
      <c r="T179" s="26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5" t="s">
        <v>163</v>
      </c>
      <c r="AU179" s="265" t="s">
        <v>87</v>
      </c>
      <c r="AV179" s="14" t="s">
        <v>87</v>
      </c>
      <c r="AW179" s="14" t="s">
        <v>33</v>
      </c>
      <c r="AX179" s="14" t="s">
        <v>85</v>
      </c>
      <c r="AY179" s="265" t="s">
        <v>149</v>
      </c>
    </row>
    <row r="180" s="12" customFormat="1" ht="22.8" customHeight="1">
      <c r="A180" s="12"/>
      <c r="B180" s="211"/>
      <c r="C180" s="212"/>
      <c r="D180" s="213" t="s">
        <v>76</v>
      </c>
      <c r="E180" s="225" t="s">
        <v>148</v>
      </c>
      <c r="F180" s="225" t="s">
        <v>719</v>
      </c>
      <c r="G180" s="212"/>
      <c r="H180" s="212"/>
      <c r="I180" s="215"/>
      <c r="J180" s="226">
        <f>BK180</f>
        <v>0</v>
      </c>
      <c r="K180" s="212"/>
      <c r="L180" s="217"/>
      <c r="M180" s="218"/>
      <c r="N180" s="219"/>
      <c r="O180" s="219"/>
      <c r="P180" s="220">
        <f>SUM(P181:P189)</f>
        <v>0</v>
      </c>
      <c r="Q180" s="219"/>
      <c r="R180" s="220">
        <f>SUM(R181:R189)</f>
        <v>0</v>
      </c>
      <c r="S180" s="219"/>
      <c r="T180" s="221">
        <f>SUM(T181:T189)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2" t="s">
        <v>85</v>
      </c>
      <c r="AT180" s="223" t="s">
        <v>76</v>
      </c>
      <c r="AU180" s="223" t="s">
        <v>85</v>
      </c>
      <c r="AY180" s="222" t="s">
        <v>149</v>
      </c>
      <c r="BK180" s="224">
        <f>SUM(BK181:BK189)</f>
        <v>0</v>
      </c>
    </row>
    <row r="181" s="2" customFormat="1" ht="16.5" customHeight="1">
      <c r="A181" s="39"/>
      <c r="B181" s="40"/>
      <c r="C181" s="227" t="s">
        <v>222</v>
      </c>
      <c r="D181" s="227" t="s">
        <v>155</v>
      </c>
      <c r="E181" s="228" t="s">
        <v>1357</v>
      </c>
      <c r="F181" s="229" t="s">
        <v>1358</v>
      </c>
      <c r="G181" s="230" t="s">
        <v>425</v>
      </c>
      <c r="H181" s="231">
        <v>11.94</v>
      </c>
      <c r="I181" s="232"/>
      <c r="J181" s="233">
        <f>ROUND(I181*H181,2)</f>
        <v>0</v>
      </c>
      <c r="K181" s="229" t="s">
        <v>159</v>
      </c>
      <c r="L181" s="45"/>
      <c r="M181" s="234" t="s">
        <v>1</v>
      </c>
      <c r="N181" s="235" t="s">
        <v>42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148</v>
      </c>
      <c r="AT181" s="238" t="s">
        <v>155</v>
      </c>
      <c r="AU181" s="238" t="s">
        <v>87</v>
      </c>
      <c r="AY181" s="18" t="s">
        <v>149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85</v>
      </c>
      <c r="BK181" s="239">
        <f>ROUND(I181*H181,2)</f>
        <v>0</v>
      </c>
      <c r="BL181" s="18" t="s">
        <v>148</v>
      </c>
      <c r="BM181" s="238" t="s">
        <v>2059</v>
      </c>
    </row>
    <row r="182" s="2" customFormat="1">
      <c r="A182" s="39"/>
      <c r="B182" s="40"/>
      <c r="C182" s="41"/>
      <c r="D182" s="240" t="s">
        <v>162</v>
      </c>
      <c r="E182" s="41"/>
      <c r="F182" s="241" t="s">
        <v>1360</v>
      </c>
      <c r="G182" s="41"/>
      <c r="H182" s="41"/>
      <c r="I182" s="242"/>
      <c r="J182" s="41"/>
      <c r="K182" s="41"/>
      <c r="L182" s="45"/>
      <c r="M182" s="243"/>
      <c r="N182" s="244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162</v>
      </c>
      <c r="AU182" s="18" t="s">
        <v>87</v>
      </c>
    </row>
    <row r="183" s="13" customFormat="1">
      <c r="A183" s="13"/>
      <c r="B183" s="245"/>
      <c r="C183" s="246"/>
      <c r="D183" s="240" t="s">
        <v>163</v>
      </c>
      <c r="E183" s="247" t="s">
        <v>1</v>
      </c>
      <c r="F183" s="248" t="s">
        <v>1361</v>
      </c>
      <c r="G183" s="246"/>
      <c r="H183" s="247" t="s">
        <v>1</v>
      </c>
      <c r="I183" s="249"/>
      <c r="J183" s="246"/>
      <c r="K183" s="246"/>
      <c r="L183" s="250"/>
      <c r="M183" s="251"/>
      <c r="N183" s="252"/>
      <c r="O183" s="252"/>
      <c r="P183" s="252"/>
      <c r="Q183" s="252"/>
      <c r="R183" s="252"/>
      <c r="S183" s="252"/>
      <c r="T183" s="25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4" t="s">
        <v>163</v>
      </c>
      <c r="AU183" s="254" t="s">
        <v>87</v>
      </c>
      <c r="AV183" s="13" t="s">
        <v>85</v>
      </c>
      <c r="AW183" s="13" t="s">
        <v>33</v>
      </c>
      <c r="AX183" s="13" t="s">
        <v>77</v>
      </c>
      <c r="AY183" s="254" t="s">
        <v>149</v>
      </c>
    </row>
    <row r="184" s="13" customFormat="1">
      <c r="A184" s="13"/>
      <c r="B184" s="245"/>
      <c r="C184" s="246"/>
      <c r="D184" s="240" t="s">
        <v>163</v>
      </c>
      <c r="E184" s="247" t="s">
        <v>1</v>
      </c>
      <c r="F184" s="248" t="s">
        <v>1362</v>
      </c>
      <c r="G184" s="246"/>
      <c r="H184" s="247" t="s">
        <v>1</v>
      </c>
      <c r="I184" s="249"/>
      <c r="J184" s="246"/>
      <c r="K184" s="246"/>
      <c r="L184" s="250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4" t="s">
        <v>163</v>
      </c>
      <c r="AU184" s="254" t="s">
        <v>87</v>
      </c>
      <c r="AV184" s="13" t="s">
        <v>85</v>
      </c>
      <c r="AW184" s="13" t="s">
        <v>33</v>
      </c>
      <c r="AX184" s="13" t="s">
        <v>77</v>
      </c>
      <c r="AY184" s="254" t="s">
        <v>149</v>
      </c>
    </row>
    <row r="185" s="14" customFormat="1">
      <c r="A185" s="14"/>
      <c r="B185" s="255"/>
      <c r="C185" s="256"/>
      <c r="D185" s="240" t="s">
        <v>163</v>
      </c>
      <c r="E185" s="257" t="s">
        <v>1</v>
      </c>
      <c r="F185" s="258" t="s">
        <v>2060</v>
      </c>
      <c r="G185" s="256"/>
      <c r="H185" s="259">
        <v>11.94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5" t="s">
        <v>163</v>
      </c>
      <c r="AU185" s="265" t="s">
        <v>87</v>
      </c>
      <c r="AV185" s="14" t="s">
        <v>87</v>
      </c>
      <c r="AW185" s="14" t="s">
        <v>33</v>
      </c>
      <c r="AX185" s="14" t="s">
        <v>85</v>
      </c>
      <c r="AY185" s="265" t="s">
        <v>149</v>
      </c>
    </row>
    <row r="186" s="2" customFormat="1" ht="16.5" customHeight="1">
      <c r="A186" s="39"/>
      <c r="B186" s="40"/>
      <c r="C186" s="227" t="s">
        <v>229</v>
      </c>
      <c r="D186" s="227" t="s">
        <v>155</v>
      </c>
      <c r="E186" s="228" t="s">
        <v>727</v>
      </c>
      <c r="F186" s="229" t="s">
        <v>728</v>
      </c>
      <c r="G186" s="230" t="s">
        <v>425</v>
      </c>
      <c r="H186" s="231">
        <v>7.96</v>
      </c>
      <c r="I186" s="232"/>
      <c r="J186" s="233">
        <f>ROUND(I186*H186,2)</f>
        <v>0</v>
      </c>
      <c r="K186" s="229" t="s">
        <v>159</v>
      </c>
      <c r="L186" s="45"/>
      <c r="M186" s="234" t="s">
        <v>1</v>
      </c>
      <c r="N186" s="235" t="s">
        <v>42</v>
      </c>
      <c r="O186" s="92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148</v>
      </c>
      <c r="AT186" s="238" t="s">
        <v>155</v>
      </c>
      <c r="AU186" s="238" t="s">
        <v>87</v>
      </c>
      <c r="AY186" s="18" t="s">
        <v>149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85</v>
      </c>
      <c r="BK186" s="239">
        <f>ROUND(I186*H186,2)</f>
        <v>0</v>
      </c>
      <c r="BL186" s="18" t="s">
        <v>148</v>
      </c>
      <c r="BM186" s="238" t="s">
        <v>2061</v>
      </c>
    </row>
    <row r="187" s="2" customFormat="1">
      <c r="A187" s="39"/>
      <c r="B187" s="40"/>
      <c r="C187" s="41"/>
      <c r="D187" s="240" t="s">
        <v>162</v>
      </c>
      <c r="E187" s="41"/>
      <c r="F187" s="241" t="s">
        <v>730</v>
      </c>
      <c r="G187" s="41"/>
      <c r="H187" s="41"/>
      <c r="I187" s="242"/>
      <c r="J187" s="41"/>
      <c r="K187" s="41"/>
      <c r="L187" s="45"/>
      <c r="M187" s="243"/>
      <c r="N187" s="244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162</v>
      </c>
      <c r="AU187" s="18" t="s">
        <v>87</v>
      </c>
    </row>
    <row r="188" s="13" customFormat="1">
      <c r="A188" s="13"/>
      <c r="B188" s="245"/>
      <c r="C188" s="246"/>
      <c r="D188" s="240" t="s">
        <v>163</v>
      </c>
      <c r="E188" s="247" t="s">
        <v>1</v>
      </c>
      <c r="F188" s="248" t="s">
        <v>2062</v>
      </c>
      <c r="G188" s="246"/>
      <c r="H188" s="247" t="s">
        <v>1</v>
      </c>
      <c r="I188" s="249"/>
      <c r="J188" s="246"/>
      <c r="K188" s="246"/>
      <c r="L188" s="250"/>
      <c r="M188" s="251"/>
      <c r="N188" s="252"/>
      <c r="O188" s="252"/>
      <c r="P188" s="252"/>
      <c r="Q188" s="252"/>
      <c r="R188" s="252"/>
      <c r="S188" s="252"/>
      <c r="T188" s="25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4" t="s">
        <v>163</v>
      </c>
      <c r="AU188" s="254" t="s">
        <v>87</v>
      </c>
      <c r="AV188" s="13" t="s">
        <v>85</v>
      </c>
      <c r="AW188" s="13" t="s">
        <v>33</v>
      </c>
      <c r="AX188" s="13" t="s">
        <v>77</v>
      </c>
      <c r="AY188" s="254" t="s">
        <v>149</v>
      </c>
    </row>
    <row r="189" s="14" customFormat="1">
      <c r="A189" s="14"/>
      <c r="B189" s="255"/>
      <c r="C189" s="256"/>
      <c r="D189" s="240" t="s">
        <v>163</v>
      </c>
      <c r="E189" s="257" t="s">
        <v>1</v>
      </c>
      <c r="F189" s="258" t="s">
        <v>2063</v>
      </c>
      <c r="G189" s="256"/>
      <c r="H189" s="259">
        <v>7.96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5" t="s">
        <v>163</v>
      </c>
      <c r="AU189" s="265" t="s">
        <v>87</v>
      </c>
      <c r="AV189" s="14" t="s">
        <v>87</v>
      </c>
      <c r="AW189" s="14" t="s">
        <v>33</v>
      </c>
      <c r="AX189" s="14" t="s">
        <v>85</v>
      </c>
      <c r="AY189" s="265" t="s">
        <v>149</v>
      </c>
    </row>
    <row r="190" s="12" customFormat="1" ht="22.8" customHeight="1">
      <c r="A190" s="12"/>
      <c r="B190" s="211"/>
      <c r="C190" s="212"/>
      <c r="D190" s="213" t="s">
        <v>76</v>
      </c>
      <c r="E190" s="225" t="s">
        <v>197</v>
      </c>
      <c r="F190" s="225" t="s">
        <v>889</v>
      </c>
      <c r="G190" s="212"/>
      <c r="H190" s="212"/>
      <c r="I190" s="215"/>
      <c r="J190" s="226">
        <f>BK190</f>
        <v>0</v>
      </c>
      <c r="K190" s="212"/>
      <c r="L190" s="217"/>
      <c r="M190" s="218"/>
      <c r="N190" s="219"/>
      <c r="O190" s="219"/>
      <c r="P190" s="220">
        <f>SUM(P191:P254)</f>
        <v>0</v>
      </c>
      <c r="Q190" s="219"/>
      <c r="R190" s="220">
        <f>SUM(R191:R254)</f>
        <v>0.99575152</v>
      </c>
      <c r="S190" s="219"/>
      <c r="T190" s="221">
        <f>SUM(T191:T254)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2" t="s">
        <v>85</v>
      </c>
      <c r="AT190" s="223" t="s">
        <v>76</v>
      </c>
      <c r="AU190" s="223" t="s">
        <v>85</v>
      </c>
      <c r="AY190" s="222" t="s">
        <v>149</v>
      </c>
      <c r="BK190" s="224">
        <f>SUM(BK191:BK254)</f>
        <v>0</v>
      </c>
    </row>
    <row r="191" s="2" customFormat="1" ht="16.5" customHeight="1">
      <c r="A191" s="39"/>
      <c r="B191" s="40"/>
      <c r="C191" s="227" t="s">
        <v>236</v>
      </c>
      <c r="D191" s="227" t="s">
        <v>155</v>
      </c>
      <c r="E191" s="228" t="s">
        <v>2064</v>
      </c>
      <c r="F191" s="229" t="s">
        <v>2065</v>
      </c>
      <c r="G191" s="230" t="s">
        <v>411</v>
      </c>
      <c r="H191" s="231">
        <v>80.900000000000006</v>
      </c>
      <c r="I191" s="232"/>
      <c r="J191" s="233">
        <f>ROUND(I191*H191,2)</f>
        <v>0</v>
      </c>
      <c r="K191" s="229" t="s">
        <v>159</v>
      </c>
      <c r="L191" s="45"/>
      <c r="M191" s="234" t="s">
        <v>1</v>
      </c>
      <c r="N191" s="235" t="s">
        <v>42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148</v>
      </c>
      <c r="AT191" s="238" t="s">
        <v>155</v>
      </c>
      <c r="AU191" s="238" t="s">
        <v>87</v>
      </c>
      <c r="AY191" s="18" t="s">
        <v>149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85</v>
      </c>
      <c r="BK191" s="239">
        <f>ROUND(I191*H191,2)</f>
        <v>0</v>
      </c>
      <c r="BL191" s="18" t="s">
        <v>148</v>
      </c>
      <c r="BM191" s="238" t="s">
        <v>2066</v>
      </c>
    </row>
    <row r="192" s="2" customFormat="1">
      <c r="A192" s="39"/>
      <c r="B192" s="40"/>
      <c r="C192" s="41"/>
      <c r="D192" s="240" t="s">
        <v>162</v>
      </c>
      <c r="E192" s="41"/>
      <c r="F192" s="241" t="s">
        <v>2067</v>
      </c>
      <c r="G192" s="41"/>
      <c r="H192" s="41"/>
      <c r="I192" s="242"/>
      <c r="J192" s="41"/>
      <c r="K192" s="41"/>
      <c r="L192" s="45"/>
      <c r="M192" s="243"/>
      <c r="N192" s="244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162</v>
      </c>
      <c r="AU192" s="18" t="s">
        <v>87</v>
      </c>
    </row>
    <row r="193" s="14" customFormat="1">
      <c r="A193" s="14"/>
      <c r="B193" s="255"/>
      <c r="C193" s="256"/>
      <c r="D193" s="240" t="s">
        <v>163</v>
      </c>
      <c r="E193" s="257" t="s">
        <v>1</v>
      </c>
      <c r="F193" s="258" t="s">
        <v>2068</v>
      </c>
      <c r="G193" s="256"/>
      <c r="H193" s="259">
        <v>80.900000000000006</v>
      </c>
      <c r="I193" s="260"/>
      <c r="J193" s="256"/>
      <c r="K193" s="256"/>
      <c r="L193" s="261"/>
      <c r="M193" s="262"/>
      <c r="N193" s="263"/>
      <c r="O193" s="263"/>
      <c r="P193" s="263"/>
      <c r="Q193" s="263"/>
      <c r="R193" s="263"/>
      <c r="S193" s="263"/>
      <c r="T193" s="26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5" t="s">
        <v>163</v>
      </c>
      <c r="AU193" s="265" t="s">
        <v>87</v>
      </c>
      <c r="AV193" s="14" t="s">
        <v>87</v>
      </c>
      <c r="AW193" s="14" t="s">
        <v>33</v>
      </c>
      <c r="AX193" s="14" t="s">
        <v>85</v>
      </c>
      <c r="AY193" s="265" t="s">
        <v>149</v>
      </c>
    </row>
    <row r="194" s="2" customFormat="1" ht="16.5" customHeight="1">
      <c r="A194" s="39"/>
      <c r="B194" s="40"/>
      <c r="C194" s="280" t="s">
        <v>8</v>
      </c>
      <c r="D194" s="280" t="s">
        <v>553</v>
      </c>
      <c r="E194" s="281" t="s">
        <v>2069</v>
      </c>
      <c r="F194" s="282" t="s">
        <v>2070</v>
      </c>
      <c r="G194" s="283" t="s">
        <v>411</v>
      </c>
      <c r="H194" s="284">
        <v>82.114000000000004</v>
      </c>
      <c r="I194" s="285"/>
      <c r="J194" s="286">
        <f>ROUND(I194*H194,2)</f>
        <v>0</v>
      </c>
      <c r="K194" s="282" t="s">
        <v>159</v>
      </c>
      <c r="L194" s="287"/>
      <c r="M194" s="288" t="s">
        <v>1</v>
      </c>
      <c r="N194" s="289" t="s">
        <v>42</v>
      </c>
      <c r="O194" s="92"/>
      <c r="P194" s="236">
        <f>O194*H194</f>
        <v>0</v>
      </c>
      <c r="Q194" s="236">
        <v>0.00027</v>
      </c>
      <c r="R194" s="236">
        <f>Q194*H194</f>
        <v>0.022170780000000001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197</v>
      </c>
      <c r="AT194" s="238" t="s">
        <v>553</v>
      </c>
      <c r="AU194" s="238" t="s">
        <v>87</v>
      </c>
      <c r="AY194" s="18" t="s">
        <v>149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85</v>
      </c>
      <c r="BK194" s="239">
        <f>ROUND(I194*H194,2)</f>
        <v>0</v>
      </c>
      <c r="BL194" s="18" t="s">
        <v>148</v>
      </c>
      <c r="BM194" s="238" t="s">
        <v>2071</v>
      </c>
    </row>
    <row r="195" s="2" customFormat="1">
      <c r="A195" s="39"/>
      <c r="B195" s="40"/>
      <c r="C195" s="41"/>
      <c r="D195" s="240" t="s">
        <v>162</v>
      </c>
      <c r="E195" s="41"/>
      <c r="F195" s="241" t="s">
        <v>2070</v>
      </c>
      <c r="G195" s="41"/>
      <c r="H195" s="41"/>
      <c r="I195" s="242"/>
      <c r="J195" s="41"/>
      <c r="K195" s="41"/>
      <c r="L195" s="45"/>
      <c r="M195" s="243"/>
      <c r="N195" s="24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162</v>
      </c>
      <c r="AU195" s="18" t="s">
        <v>87</v>
      </c>
    </row>
    <row r="196" s="14" customFormat="1">
      <c r="A196" s="14"/>
      <c r="B196" s="255"/>
      <c r="C196" s="256"/>
      <c r="D196" s="240" t="s">
        <v>163</v>
      </c>
      <c r="E196" s="257" t="s">
        <v>1</v>
      </c>
      <c r="F196" s="258" t="s">
        <v>2072</v>
      </c>
      <c r="G196" s="256"/>
      <c r="H196" s="259">
        <v>80.900000000000006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5" t="s">
        <v>163</v>
      </c>
      <c r="AU196" s="265" t="s">
        <v>87</v>
      </c>
      <c r="AV196" s="14" t="s">
        <v>87</v>
      </c>
      <c r="AW196" s="14" t="s">
        <v>33</v>
      </c>
      <c r="AX196" s="14" t="s">
        <v>85</v>
      </c>
      <c r="AY196" s="265" t="s">
        <v>149</v>
      </c>
    </row>
    <row r="197" s="14" customFormat="1">
      <c r="A197" s="14"/>
      <c r="B197" s="255"/>
      <c r="C197" s="256"/>
      <c r="D197" s="240" t="s">
        <v>163</v>
      </c>
      <c r="E197" s="256"/>
      <c r="F197" s="258" t="s">
        <v>2073</v>
      </c>
      <c r="G197" s="256"/>
      <c r="H197" s="259">
        <v>82.114000000000004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163</v>
      </c>
      <c r="AU197" s="265" t="s">
        <v>87</v>
      </c>
      <c r="AV197" s="14" t="s">
        <v>87</v>
      </c>
      <c r="AW197" s="14" t="s">
        <v>4</v>
      </c>
      <c r="AX197" s="14" t="s">
        <v>85</v>
      </c>
      <c r="AY197" s="265" t="s">
        <v>149</v>
      </c>
    </row>
    <row r="198" s="2" customFormat="1" ht="16.5" customHeight="1">
      <c r="A198" s="39"/>
      <c r="B198" s="40"/>
      <c r="C198" s="227" t="s">
        <v>248</v>
      </c>
      <c r="D198" s="227" t="s">
        <v>155</v>
      </c>
      <c r="E198" s="228" t="s">
        <v>2074</v>
      </c>
      <c r="F198" s="229" t="s">
        <v>2075</v>
      </c>
      <c r="G198" s="230" t="s">
        <v>411</v>
      </c>
      <c r="H198" s="231">
        <v>18.600000000000001</v>
      </c>
      <c r="I198" s="232"/>
      <c r="J198" s="233">
        <f>ROUND(I198*H198,2)</f>
        <v>0</v>
      </c>
      <c r="K198" s="229" t="s">
        <v>159</v>
      </c>
      <c r="L198" s="45"/>
      <c r="M198" s="234" t="s">
        <v>1</v>
      </c>
      <c r="N198" s="235" t="s">
        <v>42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148</v>
      </c>
      <c r="AT198" s="238" t="s">
        <v>155</v>
      </c>
      <c r="AU198" s="238" t="s">
        <v>87</v>
      </c>
      <c r="AY198" s="18" t="s">
        <v>149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85</v>
      </c>
      <c r="BK198" s="239">
        <f>ROUND(I198*H198,2)</f>
        <v>0</v>
      </c>
      <c r="BL198" s="18" t="s">
        <v>148</v>
      </c>
      <c r="BM198" s="238" t="s">
        <v>2076</v>
      </c>
    </row>
    <row r="199" s="2" customFormat="1">
      <c r="A199" s="39"/>
      <c r="B199" s="40"/>
      <c r="C199" s="41"/>
      <c r="D199" s="240" t="s">
        <v>162</v>
      </c>
      <c r="E199" s="41"/>
      <c r="F199" s="241" t="s">
        <v>2077</v>
      </c>
      <c r="G199" s="41"/>
      <c r="H199" s="41"/>
      <c r="I199" s="242"/>
      <c r="J199" s="41"/>
      <c r="K199" s="41"/>
      <c r="L199" s="45"/>
      <c r="M199" s="243"/>
      <c r="N199" s="244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162</v>
      </c>
      <c r="AU199" s="18" t="s">
        <v>87</v>
      </c>
    </row>
    <row r="200" s="14" customFormat="1">
      <c r="A200" s="14"/>
      <c r="B200" s="255"/>
      <c r="C200" s="256"/>
      <c r="D200" s="240" t="s">
        <v>163</v>
      </c>
      <c r="E200" s="257" t="s">
        <v>1</v>
      </c>
      <c r="F200" s="258" t="s">
        <v>2078</v>
      </c>
      <c r="G200" s="256"/>
      <c r="H200" s="259">
        <v>18.600000000000001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5" t="s">
        <v>163</v>
      </c>
      <c r="AU200" s="265" t="s">
        <v>87</v>
      </c>
      <c r="AV200" s="14" t="s">
        <v>87</v>
      </c>
      <c r="AW200" s="14" t="s">
        <v>33</v>
      </c>
      <c r="AX200" s="14" t="s">
        <v>85</v>
      </c>
      <c r="AY200" s="265" t="s">
        <v>149</v>
      </c>
    </row>
    <row r="201" s="2" customFormat="1" ht="16.5" customHeight="1">
      <c r="A201" s="39"/>
      <c r="B201" s="40"/>
      <c r="C201" s="280" t="s">
        <v>255</v>
      </c>
      <c r="D201" s="280" t="s">
        <v>553</v>
      </c>
      <c r="E201" s="281" t="s">
        <v>2079</v>
      </c>
      <c r="F201" s="282" t="s">
        <v>2080</v>
      </c>
      <c r="G201" s="283" t="s">
        <v>411</v>
      </c>
      <c r="H201" s="284">
        <v>18.879000000000001</v>
      </c>
      <c r="I201" s="285"/>
      <c r="J201" s="286">
        <f>ROUND(I201*H201,2)</f>
        <v>0</v>
      </c>
      <c r="K201" s="282" t="s">
        <v>159</v>
      </c>
      <c r="L201" s="287"/>
      <c r="M201" s="288" t="s">
        <v>1</v>
      </c>
      <c r="N201" s="289" t="s">
        <v>42</v>
      </c>
      <c r="O201" s="92"/>
      <c r="P201" s="236">
        <f>O201*H201</f>
        <v>0</v>
      </c>
      <c r="Q201" s="236">
        <v>0.00106</v>
      </c>
      <c r="R201" s="236">
        <f>Q201*H201</f>
        <v>0.02001174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197</v>
      </c>
      <c r="AT201" s="238" t="s">
        <v>553</v>
      </c>
      <c r="AU201" s="238" t="s">
        <v>87</v>
      </c>
      <c r="AY201" s="18" t="s">
        <v>149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85</v>
      </c>
      <c r="BK201" s="239">
        <f>ROUND(I201*H201,2)</f>
        <v>0</v>
      </c>
      <c r="BL201" s="18" t="s">
        <v>148</v>
      </c>
      <c r="BM201" s="238" t="s">
        <v>2081</v>
      </c>
    </row>
    <row r="202" s="2" customFormat="1">
      <c r="A202" s="39"/>
      <c r="B202" s="40"/>
      <c r="C202" s="41"/>
      <c r="D202" s="240" t="s">
        <v>162</v>
      </c>
      <c r="E202" s="41"/>
      <c r="F202" s="241" t="s">
        <v>2080</v>
      </c>
      <c r="G202" s="41"/>
      <c r="H202" s="41"/>
      <c r="I202" s="242"/>
      <c r="J202" s="41"/>
      <c r="K202" s="41"/>
      <c r="L202" s="45"/>
      <c r="M202" s="243"/>
      <c r="N202" s="244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162</v>
      </c>
      <c r="AU202" s="18" t="s">
        <v>87</v>
      </c>
    </row>
    <row r="203" s="14" customFormat="1">
      <c r="A203" s="14"/>
      <c r="B203" s="255"/>
      <c r="C203" s="256"/>
      <c r="D203" s="240" t="s">
        <v>163</v>
      </c>
      <c r="E203" s="257" t="s">
        <v>1</v>
      </c>
      <c r="F203" s="258" t="s">
        <v>2082</v>
      </c>
      <c r="G203" s="256"/>
      <c r="H203" s="259">
        <v>18.600000000000001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5" t="s">
        <v>163</v>
      </c>
      <c r="AU203" s="265" t="s">
        <v>87</v>
      </c>
      <c r="AV203" s="14" t="s">
        <v>87</v>
      </c>
      <c r="AW203" s="14" t="s">
        <v>33</v>
      </c>
      <c r="AX203" s="14" t="s">
        <v>85</v>
      </c>
      <c r="AY203" s="265" t="s">
        <v>149</v>
      </c>
    </row>
    <row r="204" s="14" customFormat="1">
      <c r="A204" s="14"/>
      <c r="B204" s="255"/>
      <c r="C204" s="256"/>
      <c r="D204" s="240" t="s">
        <v>163</v>
      </c>
      <c r="E204" s="256"/>
      <c r="F204" s="258" t="s">
        <v>2083</v>
      </c>
      <c r="G204" s="256"/>
      <c r="H204" s="259">
        <v>18.879000000000001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5" t="s">
        <v>163</v>
      </c>
      <c r="AU204" s="265" t="s">
        <v>87</v>
      </c>
      <c r="AV204" s="14" t="s">
        <v>87</v>
      </c>
      <c r="AW204" s="14" t="s">
        <v>4</v>
      </c>
      <c r="AX204" s="14" t="s">
        <v>85</v>
      </c>
      <c r="AY204" s="265" t="s">
        <v>149</v>
      </c>
    </row>
    <row r="205" s="2" customFormat="1" ht="16.5" customHeight="1">
      <c r="A205" s="39"/>
      <c r="B205" s="40"/>
      <c r="C205" s="227" t="s">
        <v>374</v>
      </c>
      <c r="D205" s="227" t="s">
        <v>155</v>
      </c>
      <c r="E205" s="228" t="s">
        <v>2084</v>
      </c>
      <c r="F205" s="229" t="s">
        <v>2085</v>
      </c>
      <c r="G205" s="230" t="s">
        <v>284</v>
      </c>
      <c r="H205" s="231">
        <v>4</v>
      </c>
      <c r="I205" s="232"/>
      <c r="J205" s="233">
        <f>ROUND(I205*H205,2)</f>
        <v>0</v>
      </c>
      <c r="K205" s="229" t="s">
        <v>159</v>
      </c>
      <c r="L205" s="45"/>
      <c r="M205" s="234" t="s">
        <v>1</v>
      </c>
      <c r="N205" s="235" t="s">
        <v>42</v>
      </c>
      <c r="O205" s="92"/>
      <c r="P205" s="236">
        <f>O205*H205</f>
        <v>0</v>
      </c>
      <c r="Q205" s="236">
        <v>0.00038000000000000002</v>
      </c>
      <c r="R205" s="236">
        <f>Q205*H205</f>
        <v>0.0015200000000000001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148</v>
      </c>
      <c r="AT205" s="238" t="s">
        <v>155</v>
      </c>
      <c r="AU205" s="238" t="s">
        <v>87</v>
      </c>
      <c r="AY205" s="18" t="s">
        <v>149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85</v>
      </c>
      <c r="BK205" s="239">
        <f>ROUND(I205*H205,2)</f>
        <v>0</v>
      </c>
      <c r="BL205" s="18" t="s">
        <v>148</v>
      </c>
      <c r="BM205" s="238" t="s">
        <v>2086</v>
      </c>
    </row>
    <row r="206" s="2" customFormat="1">
      <c r="A206" s="39"/>
      <c r="B206" s="40"/>
      <c r="C206" s="41"/>
      <c r="D206" s="240" t="s">
        <v>162</v>
      </c>
      <c r="E206" s="41"/>
      <c r="F206" s="241" t="s">
        <v>2087</v>
      </c>
      <c r="G206" s="41"/>
      <c r="H206" s="41"/>
      <c r="I206" s="242"/>
      <c r="J206" s="41"/>
      <c r="K206" s="41"/>
      <c r="L206" s="45"/>
      <c r="M206" s="243"/>
      <c r="N206" s="244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162</v>
      </c>
      <c r="AU206" s="18" t="s">
        <v>87</v>
      </c>
    </row>
    <row r="207" s="13" customFormat="1">
      <c r="A207" s="13"/>
      <c r="B207" s="245"/>
      <c r="C207" s="246"/>
      <c r="D207" s="240" t="s">
        <v>163</v>
      </c>
      <c r="E207" s="247" t="s">
        <v>1</v>
      </c>
      <c r="F207" s="248" t="s">
        <v>2088</v>
      </c>
      <c r="G207" s="246"/>
      <c r="H207" s="247" t="s">
        <v>1</v>
      </c>
      <c r="I207" s="249"/>
      <c r="J207" s="246"/>
      <c r="K207" s="246"/>
      <c r="L207" s="250"/>
      <c r="M207" s="251"/>
      <c r="N207" s="252"/>
      <c r="O207" s="252"/>
      <c r="P207" s="252"/>
      <c r="Q207" s="252"/>
      <c r="R207" s="252"/>
      <c r="S207" s="252"/>
      <c r="T207" s="25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4" t="s">
        <v>163</v>
      </c>
      <c r="AU207" s="254" t="s">
        <v>87</v>
      </c>
      <c r="AV207" s="13" t="s">
        <v>85</v>
      </c>
      <c r="AW207" s="13" t="s">
        <v>33</v>
      </c>
      <c r="AX207" s="13" t="s">
        <v>77</v>
      </c>
      <c r="AY207" s="254" t="s">
        <v>149</v>
      </c>
    </row>
    <row r="208" s="13" customFormat="1">
      <c r="A208" s="13"/>
      <c r="B208" s="245"/>
      <c r="C208" s="246"/>
      <c r="D208" s="240" t="s">
        <v>163</v>
      </c>
      <c r="E208" s="247" t="s">
        <v>1</v>
      </c>
      <c r="F208" s="248" t="s">
        <v>2089</v>
      </c>
      <c r="G208" s="246"/>
      <c r="H208" s="247" t="s">
        <v>1</v>
      </c>
      <c r="I208" s="249"/>
      <c r="J208" s="246"/>
      <c r="K208" s="246"/>
      <c r="L208" s="250"/>
      <c r="M208" s="251"/>
      <c r="N208" s="252"/>
      <c r="O208" s="252"/>
      <c r="P208" s="252"/>
      <c r="Q208" s="252"/>
      <c r="R208" s="252"/>
      <c r="S208" s="252"/>
      <c r="T208" s="25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4" t="s">
        <v>163</v>
      </c>
      <c r="AU208" s="254" t="s">
        <v>87</v>
      </c>
      <c r="AV208" s="13" t="s">
        <v>85</v>
      </c>
      <c r="AW208" s="13" t="s">
        <v>33</v>
      </c>
      <c r="AX208" s="13" t="s">
        <v>77</v>
      </c>
      <c r="AY208" s="254" t="s">
        <v>149</v>
      </c>
    </row>
    <row r="209" s="14" customFormat="1">
      <c r="A209" s="14"/>
      <c r="B209" s="255"/>
      <c r="C209" s="256"/>
      <c r="D209" s="240" t="s">
        <v>163</v>
      </c>
      <c r="E209" s="257" t="s">
        <v>1</v>
      </c>
      <c r="F209" s="258" t="s">
        <v>2090</v>
      </c>
      <c r="G209" s="256"/>
      <c r="H209" s="259">
        <v>4</v>
      </c>
      <c r="I209" s="260"/>
      <c r="J209" s="256"/>
      <c r="K209" s="256"/>
      <c r="L209" s="261"/>
      <c r="M209" s="262"/>
      <c r="N209" s="263"/>
      <c r="O209" s="263"/>
      <c r="P209" s="263"/>
      <c r="Q209" s="263"/>
      <c r="R209" s="263"/>
      <c r="S209" s="263"/>
      <c r="T209" s="26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5" t="s">
        <v>163</v>
      </c>
      <c r="AU209" s="265" t="s">
        <v>87</v>
      </c>
      <c r="AV209" s="14" t="s">
        <v>87</v>
      </c>
      <c r="AW209" s="14" t="s">
        <v>33</v>
      </c>
      <c r="AX209" s="14" t="s">
        <v>85</v>
      </c>
      <c r="AY209" s="265" t="s">
        <v>149</v>
      </c>
    </row>
    <row r="210" s="2" customFormat="1" ht="16.5" customHeight="1">
      <c r="A210" s="39"/>
      <c r="B210" s="40"/>
      <c r="C210" s="227" t="s">
        <v>382</v>
      </c>
      <c r="D210" s="227" t="s">
        <v>155</v>
      </c>
      <c r="E210" s="228" t="s">
        <v>2091</v>
      </c>
      <c r="F210" s="229" t="s">
        <v>2092</v>
      </c>
      <c r="G210" s="230" t="s">
        <v>284</v>
      </c>
      <c r="H210" s="231">
        <v>1</v>
      </c>
      <c r="I210" s="232"/>
      <c r="J210" s="233">
        <f>ROUND(I210*H210,2)</f>
        <v>0</v>
      </c>
      <c r="K210" s="229" t="s">
        <v>159</v>
      </c>
      <c r="L210" s="45"/>
      <c r="M210" s="234" t="s">
        <v>1</v>
      </c>
      <c r="N210" s="235" t="s">
        <v>42</v>
      </c>
      <c r="O210" s="92"/>
      <c r="P210" s="236">
        <f>O210*H210</f>
        <v>0</v>
      </c>
      <c r="Q210" s="236">
        <v>0.0016299999999999999</v>
      </c>
      <c r="R210" s="236">
        <f>Q210*H210</f>
        <v>0.0016299999999999999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148</v>
      </c>
      <c r="AT210" s="238" t="s">
        <v>155</v>
      </c>
      <c r="AU210" s="238" t="s">
        <v>87</v>
      </c>
      <c r="AY210" s="18" t="s">
        <v>149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85</v>
      </c>
      <c r="BK210" s="239">
        <f>ROUND(I210*H210,2)</f>
        <v>0</v>
      </c>
      <c r="BL210" s="18" t="s">
        <v>148</v>
      </c>
      <c r="BM210" s="238" t="s">
        <v>2093</v>
      </c>
    </row>
    <row r="211" s="2" customFormat="1">
      <c r="A211" s="39"/>
      <c r="B211" s="40"/>
      <c r="C211" s="41"/>
      <c r="D211" s="240" t="s">
        <v>162</v>
      </c>
      <c r="E211" s="41"/>
      <c r="F211" s="241" t="s">
        <v>2094</v>
      </c>
      <c r="G211" s="41"/>
      <c r="H211" s="41"/>
      <c r="I211" s="242"/>
      <c r="J211" s="41"/>
      <c r="K211" s="41"/>
      <c r="L211" s="45"/>
      <c r="M211" s="243"/>
      <c r="N211" s="244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162</v>
      </c>
      <c r="AU211" s="18" t="s">
        <v>87</v>
      </c>
    </row>
    <row r="212" s="13" customFormat="1">
      <c r="A212" s="13"/>
      <c r="B212" s="245"/>
      <c r="C212" s="246"/>
      <c r="D212" s="240" t="s">
        <v>163</v>
      </c>
      <c r="E212" s="247" t="s">
        <v>1</v>
      </c>
      <c r="F212" s="248" t="s">
        <v>2095</v>
      </c>
      <c r="G212" s="246"/>
      <c r="H212" s="247" t="s">
        <v>1</v>
      </c>
      <c r="I212" s="249"/>
      <c r="J212" s="246"/>
      <c r="K212" s="246"/>
      <c r="L212" s="250"/>
      <c r="M212" s="251"/>
      <c r="N212" s="252"/>
      <c r="O212" s="252"/>
      <c r="P212" s="252"/>
      <c r="Q212" s="252"/>
      <c r="R212" s="252"/>
      <c r="S212" s="252"/>
      <c r="T212" s="25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4" t="s">
        <v>163</v>
      </c>
      <c r="AU212" s="254" t="s">
        <v>87</v>
      </c>
      <c r="AV212" s="13" t="s">
        <v>85</v>
      </c>
      <c r="AW212" s="13" t="s">
        <v>33</v>
      </c>
      <c r="AX212" s="13" t="s">
        <v>77</v>
      </c>
      <c r="AY212" s="254" t="s">
        <v>149</v>
      </c>
    </row>
    <row r="213" s="13" customFormat="1">
      <c r="A213" s="13"/>
      <c r="B213" s="245"/>
      <c r="C213" s="246"/>
      <c r="D213" s="240" t="s">
        <v>163</v>
      </c>
      <c r="E213" s="247" t="s">
        <v>1</v>
      </c>
      <c r="F213" s="248" t="s">
        <v>2089</v>
      </c>
      <c r="G213" s="246"/>
      <c r="H213" s="247" t="s">
        <v>1</v>
      </c>
      <c r="I213" s="249"/>
      <c r="J213" s="246"/>
      <c r="K213" s="246"/>
      <c r="L213" s="250"/>
      <c r="M213" s="251"/>
      <c r="N213" s="252"/>
      <c r="O213" s="252"/>
      <c r="P213" s="252"/>
      <c r="Q213" s="252"/>
      <c r="R213" s="252"/>
      <c r="S213" s="252"/>
      <c r="T213" s="25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4" t="s">
        <v>163</v>
      </c>
      <c r="AU213" s="254" t="s">
        <v>87</v>
      </c>
      <c r="AV213" s="13" t="s">
        <v>85</v>
      </c>
      <c r="AW213" s="13" t="s">
        <v>33</v>
      </c>
      <c r="AX213" s="13" t="s">
        <v>77</v>
      </c>
      <c r="AY213" s="254" t="s">
        <v>149</v>
      </c>
    </row>
    <row r="214" s="14" customFormat="1">
      <c r="A214" s="14"/>
      <c r="B214" s="255"/>
      <c r="C214" s="256"/>
      <c r="D214" s="240" t="s">
        <v>163</v>
      </c>
      <c r="E214" s="257" t="s">
        <v>1</v>
      </c>
      <c r="F214" s="258" t="s">
        <v>2096</v>
      </c>
      <c r="G214" s="256"/>
      <c r="H214" s="259">
        <v>1</v>
      </c>
      <c r="I214" s="260"/>
      <c r="J214" s="256"/>
      <c r="K214" s="256"/>
      <c r="L214" s="261"/>
      <c r="M214" s="262"/>
      <c r="N214" s="263"/>
      <c r="O214" s="263"/>
      <c r="P214" s="263"/>
      <c r="Q214" s="263"/>
      <c r="R214" s="263"/>
      <c r="S214" s="263"/>
      <c r="T214" s="26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5" t="s">
        <v>163</v>
      </c>
      <c r="AU214" s="265" t="s">
        <v>87</v>
      </c>
      <c r="AV214" s="14" t="s">
        <v>87</v>
      </c>
      <c r="AW214" s="14" t="s">
        <v>33</v>
      </c>
      <c r="AX214" s="14" t="s">
        <v>85</v>
      </c>
      <c r="AY214" s="265" t="s">
        <v>149</v>
      </c>
    </row>
    <row r="215" s="2" customFormat="1" ht="16.5" customHeight="1">
      <c r="A215" s="39"/>
      <c r="B215" s="40"/>
      <c r="C215" s="227" t="s">
        <v>389</v>
      </c>
      <c r="D215" s="227" t="s">
        <v>155</v>
      </c>
      <c r="E215" s="228" t="s">
        <v>2097</v>
      </c>
      <c r="F215" s="229" t="s">
        <v>2098</v>
      </c>
      <c r="G215" s="230" t="s">
        <v>284</v>
      </c>
      <c r="H215" s="231">
        <v>16</v>
      </c>
      <c r="I215" s="232"/>
      <c r="J215" s="233">
        <f>ROUND(I215*H215,2)</f>
        <v>0</v>
      </c>
      <c r="K215" s="229" t="s">
        <v>159</v>
      </c>
      <c r="L215" s="45"/>
      <c r="M215" s="234" t="s">
        <v>1</v>
      </c>
      <c r="N215" s="235" t="s">
        <v>42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148</v>
      </c>
      <c r="AT215" s="238" t="s">
        <v>155</v>
      </c>
      <c r="AU215" s="238" t="s">
        <v>87</v>
      </c>
      <c r="AY215" s="18" t="s">
        <v>149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85</v>
      </c>
      <c r="BK215" s="239">
        <f>ROUND(I215*H215,2)</f>
        <v>0</v>
      </c>
      <c r="BL215" s="18" t="s">
        <v>148</v>
      </c>
      <c r="BM215" s="238" t="s">
        <v>2099</v>
      </c>
    </row>
    <row r="216" s="2" customFormat="1">
      <c r="A216" s="39"/>
      <c r="B216" s="40"/>
      <c r="C216" s="41"/>
      <c r="D216" s="240" t="s">
        <v>162</v>
      </c>
      <c r="E216" s="41"/>
      <c r="F216" s="241" t="s">
        <v>2100</v>
      </c>
      <c r="G216" s="41"/>
      <c r="H216" s="41"/>
      <c r="I216" s="242"/>
      <c r="J216" s="41"/>
      <c r="K216" s="41"/>
      <c r="L216" s="45"/>
      <c r="M216" s="243"/>
      <c r="N216" s="244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162</v>
      </c>
      <c r="AU216" s="18" t="s">
        <v>87</v>
      </c>
    </row>
    <row r="217" s="14" customFormat="1">
      <c r="A217" s="14"/>
      <c r="B217" s="255"/>
      <c r="C217" s="256"/>
      <c r="D217" s="240" t="s">
        <v>163</v>
      </c>
      <c r="E217" s="257" t="s">
        <v>1</v>
      </c>
      <c r="F217" s="258" t="s">
        <v>2101</v>
      </c>
      <c r="G217" s="256"/>
      <c r="H217" s="259">
        <v>16</v>
      </c>
      <c r="I217" s="260"/>
      <c r="J217" s="256"/>
      <c r="K217" s="256"/>
      <c r="L217" s="261"/>
      <c r="M217" s="262"/>
      <c r="N217" s="263"/>
      <c r="O217" s="263"/>
      <c r="P217" s="263"/>
      <c r="Q217" s="263"/>
      <c r="R217" s="263"/>
      <c r="S217" s="263"/>
      <c r="T217" s="26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5" t="s">
        <v>163</v>
      </c>
      <c r="AU217" s="265" t="s">
        <v>87</v>
      </c>
      <c r="AV217" s="14" t="s">
        <v>87</v>
      </c>
      <c r="AW217" s="14" t="s">
        <v>33</v>
      </c>
      <c r="AX217" s="14" t="s">
        <v>85</v>
      </c>
      <c r="AY217" s="265" t="s">
        <v>149</v>
      </c>
    </row>
    <row r="218" s="2" customFormat="1" ht="16.5" customHeight="1">
      <c r="A218" s="39"/>
      <c r="B218" s="40"/>
      <c r="C218" s="280" t="s">
        <v>7</v>
      </c>
      <c r="D218" s="280" t="s">
        <v>553</v>
      </c>
      <c r="E218" s="281" t="s">
        <v>2102</v>
      </c>
      <c r="F218" s="282" t="s">
        <v>2103</v>
      </c>
      <c r="G218" s="283" t="s">
        <v>284</v>
      </c>
      <c r="H218" s="284">
        <v>15</v>
      </c>
      <c r="I218" s="285"/>
      <c r="J218" s="286">
        <f>ROUND(I218*H218,2)</f>
        <v>0</v>
      </c>
      <c r="K218" s="282" t="s">
        <v>1</v>
      </c>
      <c r="L218" s="287"/>
      <c r="M218" s="288" t="s">
        <v>1</v>
      </c>
      <c r="N218" s="289" t="s">
        <v>42</v>
      </c>
      <c r="O218" s="92"/>
      <c r="P218" s="236">
        <f>O218*H218</f>
        <v>0</v>
      </c>
      <c r="Q218" s="236">
        <v>0.0037499999999999999</v>
      </c>
      <c r="R218" s="236">
        <f>Q218*H218</f>
        <v>0.056249999999999994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197</v>
      </c>
      <c r="AT218" s="238" t="s">
        <v>553</v>
      </c>
      <c r="AU218" s="238" t="s">
        <v>87</v>
      </c>
      <c r="AY218" s="18" t="s">
        <v>149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85</v>
      </c>
      <c r="BK218" s="239">
        <f>ROUND(I218*H218,2)</f>
        <v>0</v>
      </c>
      <c r="BL218" s="18" t="s">
        <v>148</v>
      </c>
      <c r="BM218" s="238" t="s">
        <v>2104</v>
      </c>
    </row>
    <row r="219" s="2" customFormat="1">
      <c r="A219" s="39"/>
      <c r="B219" s="40"/>
      <c r="C219" s="41"/>
      <c r="D219" s="240" t="s">
        <v>162</v>
      </c>
      <c r="E219" s="41"/>
      <c r="F219" s="241" t="s">
        <v>2103</v>
      </c>
      <c r="G219" s="41"/>
      <c r="H219" s="41"/>
      <c r="I219" s="242"/>
      <c r="J219" s="41"/>
      <c r="K219" s="41"/>
      <c r="L219" s="45"/>
      <c r="M219" s="243"/>
      <c r="N219" s="244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162</v>
      </c>
      <c r="AU219" s="18" t="s">
        <v>87</v>
      </c>
    </row>
    <row r="220" s="13" customFormat="1">
      <c r="A220" s="13"/>
      <c r="B220" s="245"/>
      <c r="C220" s="246"/>
      <c r="D220" s="240" t="s">
        <v>163</v>
      </c>
      <c r="E220" s="247" t="s">
        <v>1</v>
      </c>
      <c r="F220" s="248" t="s">
        <v>2105</v>
      </c>
      <c r="G220" s="246"/>
      <c r="H220" s="247" t="s">
        <v>1</v>
      </c>
      <c r="I220" s="249"/>
      <c r="J220" s="246"/>
      <c r="K220" s="246"/>
      <c r="L220" s="250"/>
      <c r="M220" s="251"/>
      <c r="N220" s="252"/>
      <c r="O220" s="252"/>
      <c r="P220" s="252"/>
      <c r="Q220" s="252"/>
      <c r="R220" s="252"/>
      <c r="S220" s="252"/>
      <c r="T220" s="25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4" t="s">
        <v>163</v>
      </c>
      <c r="AU220" s="254" t="s">
        <v>87</v>
      </c>
      <c r="AV220" s="13" t="s">
        <v>85</v>
      </c>
      <c r="AW220" s="13" t="s">
        <v>33</v>
      </c>
      <c r="AX220" s="13" t="s">
        <v>77</v>
      </c>
      <c r="AY220" s="254" t="s">
        <v>149</v>
      </c>
    </row>
    <row r="221" s="14" customFormat="1">
      <c r="A221" s="14"/>
      <c r="B221" s="255"/>
      <c r="C221" s="256"/>
      <c r="D221" s="240" t="s">
        <v>163</v>
      </c>
      <c r="E221" s="257" t="s">
        <v>1</v>
      </c>
      <c r="F221" s="258" t="s">
        <v>2106</v>
      </c>
      <c r="G221" s="256"/>
      <c r="H221" s="259">
        <v>15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5" t="s">
        <v>163</v>
      </c>
      <c r="AU221" s="265" t="s">
        <v>87</v>
      </c>
      <c r="AV221" s="14" t="s">
        <v>87</v>
      </c>
      <c r="AW221" s="14" t="s">
        <v>33</v>
      </c>
      <c r="AX221" s="14" t="s">
        <v>85</v>
      </c>
      <c r="AY221" s="265" t="s">
        <v>149</v>
      </c>
    </row>
    <row r="222" s="2" customFormat="1" ht="16.5" customHeight="1">
      <c r="A222" s="39"/>
      <c r="B222" s="40"/>
      <c r="C222" s="280" t="s">
        <v>399</v>
      </c>
      <c r="D222" s="280" t="s">
        <v>553</v>
      </c>
      <c r="E222" s="281" t="s">
        <v>2107</v>
      </c>
      <c r="F222" s="282" t="s">
        <v>2108</v>
      </c>
      <c r="G222" s="283" t="s">
        <v>284</v>
      </c>
      <c r="H222" s="284">
        <v>1</v>
      </c>
      <c r="I222" s="285"/>
      <c r="J222" s="286">
        <f>ROUND(I222*H222,2)</f>
        <v>0</v>
      </c>
      <c r="K222" s="282" t="s">
        <v>1</v>
      </c>
      <c r="L222" s="287"/>
      <c r="M222" s="288" t="s">
        <v>1</v>
      </c>
      <c r="N222" s="289" t="s">
        <v>42</v>
      </c>
      <c r="O222" s="92"/>
      <c r="P222" s="236">
        <f>O222*H222</f>
        <v>0</v>
      </c>
      <c r="Q222" s="236">
        <v>0.0037499999999999999</v>
      </c>
      <c r="R222" s="236">
        <f>Q222*H222</f>
        <v>0.0037499999999999999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197</v>
      </c>
      <c r="AT222" s="238" t="s">
        <v>553</v>
      </c>
      <c r="AU222" s="238" t="s">
        <v>87</v>
      </c>
      <c r="AY222" s="18" t="s">
        <v>149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85</v>
      </c>
      <c r="BK222" s="239">
        <f>ROUND(I222*H222,2)</f>
        <v>0</v>
      </c>
      <c r="BL222" s="18" t="s">
        <v>148</v>
      </c>
      <c r="BM222" s="238" t="s">
        <v>2109</v>
      </c>
    </row>
    <row r="223" s="2" customFormat="1">
      <c r="A223" s="39"/>
      <c r="B223" s="40"/>
      <c r="C223" s="41"/>
      <c r="D223" s="240" t="s">
        <v>162</v>
      </c>
      <c r="E223" s="41"/>
      <c r="F223" s="241" t="s">
        <v>2108</v>
      </c>
      <c r="G223" s="41"/>
      <c r="H223" s="41"/>
      <c r="I223" s="242"/>
      <c r="J223" s="41"/>
      <c r="K223" s="41"/>
      <c r="L223" s="45"/>
      <c r="M223" s="243"/>
      <c r="N223" s="244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162</v>
      </c>
      <c r="AU223" s="18" t="s">
        <v>87</v>
      </c>
    </row>
    <row r="224" s="13" customFormat="1">
      <c r="A224" s="13"/>
      <c r="B224" s="245"/>
      <c r="C224" s="246"/>
      <c r="D224" s="240" t="s">
        <v>163</v>
      </c>
      <c r="E224" s="247" t="s">
        <v>1</v>
      </c>
      <c r="F224" s="248" t="s">
        <v>2105</v>
      </c>
      <c r="G224" s="246"/>
      <c r="H224" s="247" t="s">
        <v>1</v>
      </c>
      <c r="I224" s="249"/>
      <c r="J224" s="246"/>
      <c r="K224" s="246"/>
      <c r="L224" s="250"/>
      <c r="M224" s="251"/>
      <c r="N224" s="252"/>
      <c r="O224" s="252"/>
      <c r="P224" s="252"/>
      <c r="Q224" s="252"/>
      <c r="R224" s="252"/>
      <c r="S224" s="252"/>
      <c r="T224" s="25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4" t="s">
        <v>163</v>
      </c>
      <c r="AU224" s="254" t="s">
        <v>87</v>
      </c>
      <c r="AV224" s="13" t="s">
        <v>85</v>
      </c>
      <c r="AW224" s="13" t="s">
        <v>33</v>
      </c>
      <c r="AX224" s="13" t="s">
        <v>77</v>
      </c>
      <c r="AY224" s="254" t="s">
        <v>149</v>
      </c>
    </row>
    <row r="225" s="14" customFormat="1">
      <c r="A225" s="14"/>
      <c r="B225" s="255"/>
      <c r="C225" s="256"/>
      <c r="D225" s="240" t="s">
        <v>163</v>
      </c>
      <c r="E225" s="257" t="s">
        <v>1</v>
      </c>
      <c r="F225" s="258" t="s">
        <v>2110</v>
      </c>
      <c r="G225" s="256"/>
      <c r="H225" s="259">
        <v>1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5" t="s">
        <v>163</v>
      </c>
      <c r="AU225" s="265" t="s">
        <v>87</v>
      </c>
      <c r="AV225" s="14" t="s">
        <v>87</v>
      </c>
      <c r="AW225" s="14" t="s">
        <v>33</v>
      </c>
      <c r="AX225" s="14" t="s">
        <v>85</v>
      </c>
      <c r="AY225" s="265" t="s">
        <v>149</v>
      </c>
    </row>
    <row r="226" s="2" customFormat="1" ht="16.5" customHeight="1">
      <c r="A226" s="39"/>
      <c r="B226" s="40"/>
      <c r="C226" s="280" t="s">
        <v>408</v>
      </c>
      <c r="D226" s="280" t="s">
        <v>553</v>
      </c>
      <c r="E226" s="281" t="s">
        <v>2111</v>
      </c>
      <c r="F226" s="282" t="s">
        <v>2112</v>
      </c>
      <c r="G226" s="283" t="s">
        <v>284</v>
      </c>
      <c r="H226" s="284">
        <v>15</v>
      </c>
      <c r="I226" s="285"/>
      <c r="J226" s="286">
        <f>ROUND(I226*H226,2)</f>
        <v>0</v>
      </c>
      <c r="K226" s="282" t="s">
        <v>1</v>
      </c>
      <c r="L226" s="287"/>
      <c r="M226" s="288" t="s">
        <v>1</v>
      </c>
      <c r="N226" s="289" t="s">
        <v>42</v>
      </c>
      <c r="O226" s="92"/>
      <c r="P226" s="236">
        <f>O226*H226</f>
        <v>0</v>
      </c>
      <c r="Q226" s="236">
        <v>0.0024299999999999999</v>
      </c>
      <c r="R226" s="236">
        <f>Q226*H226</f>
        <v>0.036449999999999996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197</v>
      </c>
      <c r="AT226" s="238" t="s">
        <v>553</v>
      </c>
      <c r="AU226" s="238" t="s">
        <v>87</v>
      </c>
      <c r="AY226" s="18" t="s">
        <v>149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85</v>
      </c>
      <c r="BK226" s="239">
        <f>ROUND(I226*H226,2)</f>
        <v>0</v>
      </c>
      <c r="BL226" s="18" t="s">
        <v>148</v>
      </c>
      <c r="BM226" s="238" t="s">
        <v>2113</v>
      </c>
    </row>
    <row r="227" s="2" customFormat="1">
      <c r="A227" s="39"/>
      <c r="B227" s="40"/>
      <c r="C227" s="41"/>
      <c r="D227" s="240" t="s">
        <v>162</v>
      </c>
      <c r="E227" s="41"/>
      <c r="F227" s="241" t="s">
        <v>2112</v>
      </c>
      <c r="G227" s="41"/>
      <c r="H227" s="41"/>
      <c r="I227" s="242"/>
      <c r="J227" s="41"/>
      <c r="K227" s="41"/>
      <c r="L227" s="45"/>
      <c r="M227" s="243"/>
      <c r="N227" s="244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162</v>
      </c>
      <c r="AU227" s="18" t="s">
        <v>87</v>
      </c>
    </row>
    <row r="228" s="14" customFormat="1">
      <c r="A228" s="14"/>
      <c r="B228" s="255"/>
      <c r="C228" s="256"/>
      <c r="D228" s="240" t="s">
        <v>163</v>
      </c>
      <c r="E228" s="257" t="s">
        <v>1</v>
      </c>
      <c r="F228" s="258" t="s">
        <v>2114</v>
      </c>
      <c r="G228" s="256"/>
      <c r="H228" s="259">
        <v>15</v>
      </c>
      <c r="I228" s="260"/>
      <c r="J228" s="256"/>
      <c r="K228" s="256"/>
      <c r="L228" s="261"/>
      <c r="M228" s="262"/>
      <c r="N228" s="263"/>
      <c r="O228" s="263"/>
      <c r="P228" s="263"/>
      <c r="Q228" s="263"/>
      <c r="R228" s="263"/>
      <c r="S228" s="263"/>
      <c r="T228" s="26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5" t="s">
        <v>163</v>
      </c>
      <c r="AU228" s="265" t="s">
        <v>87</v>
      </c>
      <c r="AV228" s="14" t="s">
        <v>87</v>
      </c>
      <c r="AW228" s="14" t="s">
        <v>33</v>
      </c>
      <c r="AX228" s="14" t="s">
        <v>85</v>
      </c>
      <c r="AY228" s="265" t="s">
        <v>149</v>
      </c>
    </row>
    <row r="229" s="2" customFormat="1" ht="16.5" customHeight="1">
      <c r="A229" s="39"/>
      <c r="B229" s="40"/>
      <c r="C229" s="280" t="s">
        <v>415</v>
      </c>
      <c r="D229" s="280" t="s">
        <v>553</v>
      </c>
      <c r="E229" s="281" t="s">
        <v>2115</v>
      </c>
      <c r="F229" s="282" t="s">
        <v>2116</v>
      </c>
      <c r="G229" s="283" t="s">
        <v>284</v>
      </c>
      <c r="H229" s="284">
        <v>1</v>
      </c>
      <c r="I229" s="285"/>
      <c r="J229" s="286">
        <f>ROUND(I229*H229,2)</f>
        <v>0</v>
      </c>
      <c r="K229" s="282" t="s">
        <v>1</v>
      </c>
      <c r="L229" s="287"/>
      <c r="M229" s="288" t="s">
        <v>1</v>
      </c>
      <c r="N229" s="289" t="s">
        <v>42</v>
      </c>
      <c r="O229" s="92"/>
      <c r="P229" s="236">
        <f>O229*H229</f>
        <v>0</v>
      </c>
      <c r="Q229" s="236">
        <v>0.0061999999999999998</v>
      </c>
      <c r="R229" s="236">
        <f>Q229*H229</f>
        <v>0.0061999999999999998</v>
      </c>
      <c r="S229" s="236">
        <v>0</v>
      </c>
      <c r="T229" s="23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8" t="s">
        <v>197</v>
      </c>
      <c r="AT229" s="238" t="s">
        <v>553</v>
      </c>
      <c r="AU229" s="238" t="s">
        <v>87</v>
      </c>
      <c r="AY229" s="18" t="s">
        <v>149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8" t="s">
        <v>85</v>
      </c>
      <c r="BK229" s="239">
        <f>ROUND(I229*H229,2)</f>
        <v>0</v>
      </c>
      <c r="BL229" s="18" t="s">
        <v>148</v>
      </c>
      <c r="BM229" s="238" t="s">
        <v>2117</v>
      </c>
    </row>
    <row r="230" s="2" customFormat="1">
      <c r="A230" s="39"/>
      <c r="B230" s="40"/>
      <c r="C230" s="41"/>
      <c r="D230" s="240" t="s">
        <v>162</v>
      </c>
      <c r="E230" s="41"/>
      <c r="F230" s="241" t="s">
        <v>2116</v>
      </c>
      <c r="G230" s="41"/>
      <c r="H230" s="41"/>
      <c r="I230" s="242"/>
      <c r="J230" s="41"/>
      <c r="K230" s="41"/>
      <c r="L230" s="45"/>
      <c r="M230" s="243"/>
      <c r="N230" s="244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162</v>
      </c>
      <c r="AU230" s="18" t="s">
        <v>87</v>
      </c>
    </row>
    <row r="231" s="14" customFormat="1">
      <c r="A231" s="14"/>
      <c r="B231" s="255"/>
      <c r="C231" s="256"/>
      <c r="D231" s="240" t="s">
        <v>163</v>
      </c>
      <c r="E231" s="257" t="s">
        <v>1</v>
      </c>
      <c r="F231" s="258" t="s">
        <v>2118</v>
      </c>
      <c r="G231" s="256"/>
      <c r="H231" s="259">
        <v>1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5" t="s">
        <v>163</v>
      </c>
      <c r="AU231" s="265" t="s">
        <v>87</v>
      </c>
      <c r="AV231" s="14" t="s">
        <v>87</v>
      </c>
      <c r="AW231" s="14" t="s">
        <v>33</v>
      </c>
      <c r="AX231" s="14" t="s">
        <v>85</v>
      </c>
      <c r="AY231" s="265" t="s">
        <v>149</v>
      </c>
    </row>
    <row r="232" s="2" customFormat="1" ht="16.5" customHeight="1">
      <c r="A232" s="39"/>
      <c r="B232" s="40"/>
      <c r="C232" s="280" t="s">
        <v>422</v>
      </c>
      <c r="D232" s="280" t="s">
        <v>553</v>
      </c>
      <c r="E232" s="281" t="s">
        <v>2119</v>
      </c>
      <c r="F232" s="282" t="s">
        <v>2120</v>
      </c>
      <c r="G232" s="283" t="s">
        <v>284</v>
      </c>
      <c r="H232" s="284">
        <v>16</v>
      </c>
      <c r="I232" s="285"/>
      <c r="J232" s="286">
        <f>ROUND(I232*H232,2)</f>
        <v>0</v>
      </c>
      <c r="K232" s="282" t="s">
        <v>1</v>
      </c>
      <c r="L232" s="287"/>
      <c r="M232" s="288" t="s">
        <v>1</v>
      </c>
      <c r="N232" s="289" t="s">
        <v>42</v>
      </c>
      <c r="O232" s="92"/>
      <c r="P232" s="236">
        <f>O232*H232</f>
        <v>0</v>
      </c>
      <c r="Q232" s="236">
        <v>0.0033</v>
      </c>
      <c r="R232" s="236">
        <f>Q232*H232</f>
        <v>0.0528</v>
      </c>
      <c r="S232" s="236">
        <v>0</v>
      </c>
      <c r="T232" s="23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8" t="s">
        <v>197</v>
      </c>
      <c r="AT232" s="238" t="s">
        <v>553</v>
      </c>
      <c r="AU232" s="238" t="s">
        <v>87</v>
      </c>
      <c r="AY232" s="18" t="s">
        <v>149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8" t="s">
        <v>85</v>
      </c>
      <c r="BK232" s="239">
        <f>ROUND(I232*H232,2)</f>
        <v>0</v>
      </c>
      <c r="BL232" s="18" t="s">
        <v>148</v>
      </c>
      <c r="BM232" s="238" t="s">
        <v>2121</v>
      </c>
    </row>
    <row r="233" s="2" customFormat="1">
      <c r="A233" s="39"/>
      <c r="B233" s="40"/>
      <c r="C233" s="41"/>
      <c r="D233" s="240" t="s">
        <v>162</v>
      </c>
      <c r="E233" s="41"/>
      <c r="F233" s="241" t="s">
        <v>2120</v>
      </c>
      <c r="G233" s="41"/>
      <c r="H233" s="41"/>
      <c r="I233" s="242"/>
      <c r="J233" s="41"/>
      <c r="K233" s="41"/>
      <c r="L233" s="45"/>
      <c r="M233" s="243"/>
      <c r="N233" s="244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162</v>
      </c>
      <c r="AU233" s="18" t="s">
        <v>87</v>
      </c>
    </row>
    <row r="234" s="14" customFormat="1">
      <c r="A234" s="14"/>
      <c r="B234" s="255"/>
      <c r="C234" s="256"/>
      <c r="D234" s="240" t="s">
        <v>163</v>
      </c>
      <c r="E234" s="257" t="s">
        <v>1</v>
      </c>
      <c r="F234" s="258" t="s">
        <v>2122</v>
      </c>
      <c r="G234" s="256"/>
      <c r="H234" s="259">
        <v>16</v>
      </c>
      <c r="I234" s="260"/>
      <c r="J234" s="256"/>
      <c r="K234" s="256"/>
      <c r="L234" s="261"/>
      <c r="M234" s="262"/>
      <c r="N234" s="263"/>
      <c r="O234" s="263"/>
      <c r="P234" s="263"/>
      <c r="Q234" s="263"/>
      <c r="R234" s="263"/>
      <c r="S234" s="263"/>
      <c r="T234" s="26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5" t="s">
        <v>163</v>
      </c>
      <c r="AU234" s="265" t="s">
        <v>87</v>
      </c>
      <c r="AV234" s="14" t="s">
        <v>87</v>
      </c>
      <c r="AW234" s="14" t="s">
        <v>33</v>
      </c>
      <c r="AX234" s="14" t="s">
        <v>85</v>
      </c>
      <c r="AY234" s="265" t="s">
        <v>149</v>
      </c>
    </row>
    <row r="235" s="2" customFormat="1" ht="16.5" customHeight="1">
      <c r="A235" s="39"/>
      <c r="B235" s="40"/>
      <c r="C235" s="227" t="s">
        <v>430</v>
      </c>
      <c r="D235" s="227" t="s">
        <v>155</v>
      </c>
      <c r="E235" s="228" t="s">
        <v>2123</v>
      </c>
      <c r="F235" s="229" t="s">
        <v>2124</v>
      </c>
      <c r="G235" s="230" t="s">
        <v>411</v>
      </c>
      <c r="H235" s="231">
        <v>99.5</v>
      </c>
      <c r="I235" s="232"/>
      <c r="J235" s="233">
        <f>ROUND(I235*H235,2)</f>
        <v>0</v>
      </c>
      <c r="K235" s="229" t="s">
        <v>159</v>
      </c>
      <c r="L235" s="45"/>
      <c r="M235" s="234" t="s">
        <v>1</v>
      </c>
      <c r="N235" s="235" t="s">
        <v>42</v>
      </c>
      <c r="O235" s="92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148</v>
      </c>
      <c r="AT235" s="238" t="s">
        <v>155</v>
      </c>
      <c r="AU235" s="238" t="s">
        <v>87</v>
      </c>
      <c r="AY235" s="18" t="s">
        <v>149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85</v>
      </c>
      <c r="BK235" s="239">
        <f>ROUND(I235*H235,2)</f>
        <v>0</v>
      </c>
      <c r="BL235" s="18" t="s">
        <v>148</v>
      </c>
      <c r="BM235" s="238" t="s">
        <v>2125</v>
      </c>
    </row>
    <row r="236" s="2" customFormat="1">
      <c r="A236" s="39"/>
      <c r="B236" s="40"/>
      <c r="C236" s="41"/>
      <c r="D236" s="240" t="s">
        <v>162</v>
      </c>
      <c r="E236" s="41"/>
      <c r="F236" s="241" t="s">
        <v>2124</v>
      </c>
      <c r="G236" s="41"/>
      <c r="H236" s="41"/>
      <c r="I236" s="242"/>
      <c r="J236" s="41"/>
      <c r="K236" s="41"/>
      <c r="L236" s="45"/>
      <c r="M236" s="243"/>
      <c r="N236" s="244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162</v>
      </c>
      <c r="AU236" s="18" t="s">
        <v>87</v>
      </c>
    </row>
    <row r="237" s="14" customFormat="1">
      <c r="A237" s="14"/>
      <c r="B237" s="255"/>
      <c r="C237" s="256"/>
      <c r="D237" s="240" t="s">
        <v>163</v>
      </c>
      <c r="E237" s="257" t="s">
        <v>1</v>
      </c>
      <c r="F237" s="258" t="s">
        <v>2126</v>
      </c>
      <c r="G237" s="256"/>
      <c r="H237" s="259">
        <v>99.5</v>
      </c>
      <c r="I237" s="260"/>
      <c r="J237" s="256"/>
      <c r="K237" s="256"/>
      <c r="L237" s="261"/>
      <c r="M237" s="262"/>
      <c r="N237" s="263"/>
      <c r="O237" s="263"/>
      <c r="P237" s="263"/>
      <c r="Q237" s="263"/>
      <c r="R237" s="263"/>
      <c r="S237" s="263"/>
      <c r="T237" s="26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5" t="s">
        <v>163</v>
      </c>
      <c r="AU237" s="265" t="s">
        <v>87</v>
      </c>
      <c r="AV237" s="14" t="s">
        <v>87</v>
      </c>
      <c r="AW237" s="14" t="s">
        <v>33</v>
      </c>
      <c r="AX237" s="14" t="s">
        <v>85</v>
      </c>
      <c r="AY237" s="265" t="s">
        <v>149</v>
      </c>
    </row>
    <row r="238" s="2" customFormat="1" ht="16.5" customHeight="1">
      <c r="A238" s="39"/>
      <c r="B238" s="40"/>
      <c r="C238" s="227" t="s">
        <v>436</v>
      </c>
      <c r="D238" s="227" t="s">
        <v>155</v>
      </c>
      <c r="E238" s="228" t="s">
        <v>1538</v>
      </c>
      <c r="F238" s="229" t="s">
        <v>1539</v>
      </c>
      <c r="G238" s="230" t="s">
        <v>411</v>
      </c>
      <c r="H238" s="231">
        <v>99.5</v>
      </c>
      <c r="I238" s="232"/>
      <c r="J238" s="233">
        <f>ROUND(I238*H238,2)</f>
        <v>0</v>
      </c>
      <c r="K238" s="229" t="s">
        <v>159</v>
      </c>
      <c r="L238" s="45"/>
      <c r="M238" s="234" t="s">
        <v>1</v>
      </c>
      <c r="N238" s="235" t="s">
        <v>42</v>
      </c>
      <c r="O238" s="92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148</v>
      </c>
      <c r="AT238" s="238" t="s">
        <v>155</v>
      </c>
      <c r="AU238" s="238" t="s">
        <v>87</v>
      </c>
      <c r="AY238" s="18" t="s">
        <v>149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85</v>
      </c>
      <c r="BK238" s="239">
        <f>ROUND(I238*H238,2)</f>
        <v>0</v>
      </c>
      <c r="BL238" s="18" t="s">
        <v>148</v>
      </c>
      <c r="BM238" s="238" t="s">
        <v>2127</v>
      </c>
    </row>
    <row r="239" s="2" customFormat="1">
      <c r="A239" s="39"/>
      <c r="B239" s="40"/>
      <c r="C239" s="41"/>
      <c r="D239" s="240" t="s">
        <v>162</v>
      </c>
      <c r="E239" s="41"/>
      <c r="F239" s="241" t="s">
        <v>1541</v>
      </c>
      <c r="G239" s="41"/>
      <c r="H239" s="41"/>
      <c r="I239" s="242"/>
      <c r="J239" s="41"/>
      <c r="K239" s="41"/>
      <c r="L239" s="45"/>
      <c r="M239" s="243"/>
      <c r="N239" s="244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162</v>
      </c>
      <c r="AU239" s="18" t="s">
        <v>87</v>
      </c>
    </row>
    <row r="240" s="14" customFormat="1">
      <c r="A240" s="14"/>
      <c r="B240" s="255"/>
      <c r="C240" s="256"/>
      <c r="D240" s="240" t="s">
        <v>163</v>
      </c>
      <c r="E240" s="257" t="s">
        <v>1</v>
      </c>
      <c r="F240" s="258" t="s">
        <v>2126</v>
      </c>
      <c r="G240" s="256"/>
      <c r="H240" s="259">
        <v>99.5</v>
      </c>
      <c r="I240" s="260"/>
      <c r="J240" s="256"/>
      <c r="K240" s="256"/>
      <c r="L240" s="261"/>
      <c r="M240" s="262"/>
      <c r="N240" s="263"/>
      <c r="O240" s="263"/>
      <c r="P240" s="263"/>
      <c r="Q240" s="263"/>
      <c r="R240" s="263"/>
      <c r="S240" s="263"/>
      <c r="T240" s="26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5" t="s">
        <v>163</v>
      </c>
      <c r="AU240" s="265" t="s">
        <v>87</v>
      </c>
      <c r="AV240" s="14" t="s">
        <v>87</v>
      </c>
      <c r="AW240" s="14" t="s">
        <v>33</v>
      </c>
      <c r="AX240" s="14" t="s">
        <v>85</v>
      </c>
      <c r="AY240" s="265" t="s">
        <v>149</v>
      </c>
    </row>
    <row r="241" s="2" customFormat="1" ht="16.5" customHeight="1">
      <c r="A241" s="39"/>
      <c r="B241" s="40"/>
      <c r="C241" s="227" t="s">
        <v>443</v>
      </c>
      <c r="D241" s="227" t="s">
        <v>155</v>
      </c>
      <c r="E241" s="228" t="s">
        <v>2128</v>
      </c>
      <c r="F241" s="229" t="s">
        <v>2129</v>
      </c>
      <c r="G241" s="230" t="s">
        <v>284</v>
      </c>
      <c r="H241" s="231">
        <v>16</v>
      </c>
      <c r="I241" s="232"/>
      <c r="J241" s="233">
        <f>ROUND(I241*H241,2)</f>
        <v>0</v>
      </c>
      <c r="K241" s="229" t="s">
        <v>159</v>
      </c>
      <c r="L241" s="45"/>
      <c r="M241" s="234" t="s">
        <v>1</v>
      </c>
      <c r="N241" s="235" t="s">
        <v>42</v>
      </c>
      <c r="O241" s="92"/>
      <c r="P241" s="236">
        <f>O241*H241</f>
        <v>0</v>
      </c>
      <c r="Q241" s="236">
        <v>0.040000000000000001</v>
      </c>
      <c r="R241" s="236">
        <f>Q241*H241</f>
        <v>0.64000000000000001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148</v>
      </c>
      <c r="AT241" s="238" t="s">
        <v>155</v>
      </c>
      <c r="AU241" s="238" t="s">
        <v>87</v>
      </c>
      <c r="AY241" s="18" t="s">
        <v>149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85</v>
      </c>
      <c r="BK241" s="239">
        <f>ROUND(I241*H241,2)</f>
        <v>0</v>
      </c>
      <c r="BL241" s="18" t="s">
        <v>148</v>
      </c>
      <c r="BM241" s="238" t="s">
        <v>2130</v>
      </c>
    </row>
    <row r="242" s="2" customFormat="1">
      <c r="A242" s="39"/>
      <c r="B242" s="40"/>
      <c r="C242" s="41"/>
      <c r="D242" s="240" t="s">
        <v>162</v>
      </c>
      <c r="E242" s="41"/>
      <c r="F242" s="241" t="s">
        <v>2131</v>
      </c>
      <c r="G242" s="41"/>
      <c r="H242" s="41"/>
      <c r="I242" s="242"/>
      <c r="J242" s="41"/>
      <c r="K242" s="41"/>
      <c r="L242" s="45"/>
      <c r="M242" s="243"/>
      <c r="N242" s="244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162</v>
      </c>
      <c r="AU242" s="18" t="s">
        <v>87</v>
      </c>
    </row>
    <row r="243" s="14" customFormat="1">
      <c r="A243" s="14"/>
      <c r="B243" s="255"/>
      <c r="C243" s="256"/>
      <c r="D243" s="240" t="s">
        <v>163</v>
      </c>
      <c r="E243" s="257" t="s">
        <v>1</v>
      </c>
      <c r="F243" s="258" t="s">
        <v>2132</v>
      </c>
      <c r="G243" s="256"/>
      <c r="H243" s="259">
        <v>16</v>
      </c>
      <c r="I243" s="260"/>
      <c r="J243" s="256"/>
      <c r="K243" s="256"/>
      <c r="L243" s="261"/>
      <c r="M243" s="262"/>
      <c r="N243" s="263"/>
      <c r="O243" s="263"/>
      <c r="P243" s="263"/>
      <c r="Q243" s="263"/>
      <c r="R243" s="263"/>
      <c r="S243" s="263"/>
      <c r="T243" s="26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5" t="s">
        <v>163</v>
      </c>
      <c r="AU243" s="265" t="s">
        <v>87</v>
      </c>
      <c r="AV243" s="14" t="s">
        <v>87</v>
      </c>
      <c r="AW243" s="14" t="s">
        <v>33</v>
      </c>
      <c r="AX243" s="14" t="s">
        <v>85</v>
      </c>
      <c r="AY243" s="265" t="s">
        <v>149</v>
      </c>
    </row>
    <row r="244" s="2" customFormat="1" ht="16.5" customHeight="1">
      <c r="A244" s="39"/>
      <c r="B244" s="40"/>
      <c r="C244" s="280" t="s">
        <v>451</v>
      </c>
      <c r="D244" s="280" t="s">
        <v>553</v>
      </c>
      <c r="E244" s="281" t="s">
        <v>2133</v>
      </c>
      <c r="F244" s="282" t="s">
        <v>2134</v>
      </c>
      <c r="G244" s="283" t="s">
        <v>284</v>
      </c>
      <c r="H244" s="284">
        <v>16</v>
      </c>
      <c r="I244" s="285"/>
      <c r="J244" s="286">
        <f>ROUND(I244*H244,2)</f>
        <v>0</v>
      </c>
      <c r="K244" s="282" t="s">
        <v>159</v>
      </c>
      <c r="L244" s="287"/>
      <c r="M244" s="288" t="s">
        <v>1</v>
      </c>
      <c r="N244" s="289" t="s">
        <v>42</v>
      </c>
      <c r="O244" s="92"/>
      <c r="P244" s="236">
        <f>O244*H244</f>
        <v>0</v>
      </c>
      <c r="Q244" s="236">
        <v>0.0073000000000000001</v>
      </c>
      <c r="R244" s="236">
        <f>Q244*H244</f>
        <v>0.1168</v>
      </c>
      <c r="S244" s="236">
        <v>0</v>
      </c>
      <c r="T244" s="23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8" t="s">
        <v>197</v>
      </c>
      <c r="AT244" s="238" t="s">
        <v>553</v>
      </c>
      <c r="AU244" s="238" t="s">
        <v>87</v>
      </c>
      <c r="AY244" s="18" t="s">
        <v>149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8" t="s">
        <v>85</v>
      </c>
      <c r="BK244" s="239">
        <f>ROUND(I244*H244,2)</f>
        <v>0</v>
      </c>
      <c r="BL244" s="18" t="s">
        <v>148</v>
      </c>
      <c r="BM244" s="238" t="s">
        <v>2135</v>
      </c>
    </row>
    <row r="245" s="2" customFormat="1">
      <c r="A245" s="39"/>
      <c r="B245" s="40"/>
      <c r="C245" s="41"/>
      <c r="D245" s="240" t="s">
        <v>162</v>
      </c>
      <c r="E245" s="41"/>
      <c r="F245" s="241" t="s">
        <v>2134</v>
      </c>
      <c r="G245" s="41"/>
      <c r="H245" s="41"/>
      <c r="I245" s="242"/>
      <c r="J245" s="41"/>
      <c r="K245" s="41"/>
      <c r="L245" s="45"/>
      <c r="M245" s="243"/>
      <c r="N245" s="244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162</v>
      </c>
      <c r="AU245" s="18" t="s">
        <v>87</v>
      </c>
    </row>
    <row r="246" s="14" customFormat="1">
      <c r="A246" s="14"/>
      <c r="B246" s="255"/>
      <c r="C246" s="256"/>
      <c r="D246" s="240" t="s">
        <v>163</v>
      </c>
      <c r="E246" s="257" t="s">
        <v>1</v>
      </c>
      <c r="F246" s="258" t="s">
        <v>2136</v>
      </c>
      <c r="G246" s="256"/>
      <c r="H246" s="259">
        <v>16</v>
      </c>
      <c r="I246" s="260"/>
      <c r="J246" s="256"/>
      <c r="K246" s="256"/>
      <c r="L246" s="261"/>
      <c r="M246" s="262"/>
      <c r="N246" s="263"/>
      <c r="O246" s="263"/>
      <c r="P246" s="263"/>
      <c r="Q246" s="263"/>
      <c r="R246" s="263"/>
      <c r="S246" s="263"/>
      <c r="T246" s="26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5" t="s">
        <v>163</v>
      </c>
      <c r="AU246" s="265" t="s">
        <v>87</v>
      </c>
      <c r="AV246" s="14" t="s">
        <v>87</v>
      </c>
      <c r="AW246" s="14" t="s">
        <v>33</v>
      </c>
      <c r="AX246" s="14" t="s">
        <v>85</v>
      </c>
      <c r="AY246" s="265" t="s">
        <v>149</v>
      </c>
    </row>
    <row r="247" s="2" customFormat="1" ht="16.5" customHeight="1">
      <c r="A247" s="39"/>
      <c r="B247" s="40"/>
      <c r="C247" s="280" t="s">
        <v>458</v>
      </c>
      <c r="D247" s="280" t="s">
        <v>553</v>
      </c>
      <c r="E247" s="281" t="s">
        <v>2137</v>
      </c>
      <c r="F247" s="282" t="s">
        <v>2138</v>
      </c>
      <c r="G247" s="283" t="s">
        <v>284</v>
      </c>
      <c r="H247" s="284">
        <v>16</v>
      </c>
      <c r="I247" s="285"/>
      <c r="J247" s="286">
        <f>ROUND(I247*H247,2)</f>
        <v>0</v>
      </c>
      <c r="K247" s="282" t="s">
        <v>159</v>
      </c>
      <c r="L247" s="287"/>
      <c r="M247" s="288" t="s">
        <v>1</v>
      </c>
      <c r="N247" s="289" t="s">
        <v>42</v>
      </c>
      <c r="O247" s="92"/>
      <c r="P247" s="236">
        <f>O247*H247</f>
        <v>0</v>
      </c>
      <c r="Q247" s="236">
        <v>0.00089999999999999998</v>
      </c>
      <c r="R247" s="236">
        <f>Q247*H247</f>
        <v>0.0144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197</v>
      </c>
      <c r="AT247" s="238" t="s">
        <v>553</v>
      </c>
      <c r="AU247" s="238" t="s">
        <v>87</v>
      </c>
      <c r="AY247" s="18" t="s">
        <v>149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85</v>
      </c>
      <c r="BK247" s="239">
        <f>ROUND(I247*H247,2)</f>
        <v>0</v>
      </c>
      <c r="BL247" s="18" t="s">
        <v>148</v>
      </c>
      <c r="BM247" s="238" t="s">
        <v>2139</v>
      </c>
    </row>
    <row r="248" s="2" customFormat="1">
      <c r="A248" s="39"/>
      <c r="B248" s="40"/>
      <c r="C248" s="41"/>
      <c r="D248" s="240" t="s">
        <v>162</v>
      </c>
      <c r="E248" s="41"/>
      <c r="F248" s="241" t="s">
        <v>2138</v>
      </c>
      <c r="G248" s="41"/>
      <c r="H248" s="41"/>
      <c r="I248" s="242"/>
      <c r="J248" s="41"/>
      <c r="K248" s="41"/>
      <c r="L248" s="45"/>
      <c r="M248" s="243"/>
      <c r="N248" s="244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162</v>
      </c>
      <c r="AU248" s="18" t="s">
        <v>87</v>
      </c>
    </row>
    <row r="249" s="14" customFormat="1">
      <c r="A249" s="14"/>
      <c r="B249" s="255"/>
      <c r="C249" s="256"/>
      <c r="D249" s="240" t="s">
        <v>163</v>
      </c>
      <c r="E249" s="257" t="s">
        <v>1</v>
      </c>
      <c r="F249" s="258" t="s">
        <v>2136</v>
      </c>
      <c r="G249" s="256"/>
      <c r="H249" s="259">
        <v>16</v>
      </c>
      <c r="I249" s="260"/>
      <c r="J249" s="256"/>
      <c r="K249" s="256"/>
      <c r="L249" s="261"/>
      <c r="M249" s="262"/>
      <c r="N249" s="263"/>
      <c r="O249" s="263"/>
      <c r="P249" s="263"/>
      <c r="Q249" s="263"/>
      <c r="R249" s="263"/>
      <c r="S249" s="263"/>
      <c r="T249" s="26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5" t="s">
        <v>163</v>
      </c>
      <c r="AU249" s="265" t="s">
        <v>87</v>
      </c>
      <c r="AV249" s="14" t="s">
        <v>87</v>
      </c>
      <c r="AW249" s="14" t="s">
        <v>33</v>
      </c>
      <c r="AX249" s="14" t="s">
        <v>85</v>
      </c>
      <c r="AY249" s="265" t="s">
        <v>149</v>
      </c>
    </row>
    <row r="250" s="2" customFormat="1" ht="16.5" customHeight="1">
      <c r="A250" s="39"/>
      <c r="B250" s="40"/>
      <c r="C250" s="227" t="s">
        <v>464</v>
      </c>
      <c r="D250" s="227" t="s">
        <v>155</v>
      </c>
      <c r="E250" s="228" t="s">
        <v>1586</v>
      </c>
      <c r="F250" s="229" t="s">
        <v>1587</v>
      </c>
      <c r="G250" s="230" t="s">
        <v>411</v>
      </c>
      <c r="H250" s="231">
        <v>125.09999999999999</v>
      </c>
      <c r="I250" s="232"/>
      <c r="J250" s="233">
        <f>ROUND(I250*H250,2)</f>
        <v>0</v>
      </c>
      <c r="K250" s="229" t="s">
        <v>159</v>
      </c>
      <c r="L250" s="45"/>
      <c r="M250" s="234" t="s">
        <v>1</v>
      </c>
      <c r="N250" s="235" t="s">
        <v>42</v>
      </c>
      <c r="O250" s="92"/>
      <c r="P250" s="236">
        <f>O250*H250</f>
        <v>0</v>
      </c>
      <c r="Q250" s="236">
        <v>0.00019000000000000001</v>
      </c>
      <c r="R250" s="236">
        <f>Q250*H250</f>
        <v>0.023769000000000002</v>
      </c>
      <c r="S250" s="236">
        <v>0</v>
      </c>
      <c r="T250" s="23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8" t="s">
        <v>148</v>
      </c>
      <c r="AT250" s="238" t="s">
        <v>155</v>
      </c>
      <c r="AU250" s="238" t="s">
        <v>87</v>
      </c>
      <c r="AY250" s="18" t="s">
        <v>149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8" t="s">
        <v>85</v>
      </c>
      <c r="BK250" s="239">
        <f>ROUND(I250*H250,2)</f>
        <v>0</v>
      </c>
      <c r="BL250" s="18" t="s">
        <v>148</v>
      </c>
      <c r="BM250" s="238" t="s">
        <v>2140</v>
      </c>
    </row>
    <row r="251" s="2" customFormat="1">
      <c r="A251" s="39"/>
      <c r="B251" s="40"/>
      <c r="C251" s="41"/>
      <c r="D251" s="240" t="s">
        <v>162</v>
      </c>
      <c r="E251" s="41"/>
      <c r="F251" s="241" t="s">
        <v>1589</v>
      </c>
      <c r="G251" s="41"/>
      <c r="H251" s="41"/>
      <c r="I251" s="242"/>
      <c r="J251" s="41"/>
      <c r="K251" s="41"/>
      <c r="L251" s="45"/>
      <c r="M251" s="243"/>
      <c r="N251" s="244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162</v>
      </c>
      <c r="AU251" s="18" t="s">
        <v>87</v>
      </c>
    </row>
    <row r="252" s="13" customFormat="1">
      <c r="A252" s="13"/>
      <c r="B252" s="245"/>
      <c r="C252" s="246"/>
      <c r="D252" s="240" t="s">
        <v>163</v>
      </c>
      <c r="E252" s="247" t="s">
        <v>1</v>
      </c>
      <c r="F252" s="248" t="s">
        <v>2141</v>
      </c>
      <c r="G252" s="246"/>
      <c r="H252" s="247" t="s">
        <v>1</v>
      </c>
      <c r="I252" s="249"/>
      <c r="J252" s="246"/>
      <c r="K252" s="246"/>
      <c r="L252" s="250"/>
      <c r="M252" s="251"/>
      <c r="N252" s="252"/>
      <c r="O252" s="252"/>
      <c r="P252" s="252"/>
      <c r="Q252" s="252"/>
      <c r="R252" s="252"/>
      <c r="S252" s="252"/>
      <c r="T252" s="25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4" t="s">
        <v>163</v>
      </c>
      <c r="AU252" s="254" t="s">
        <v>87</v>
      </c>
      <c r="AV252" s="13" t="s">
        <v>85</v>
      </c>
      <c r="AW252" s="13" t="s">
        <v>33</v>
      </c>
      <c r="AX252" s="13" t="s">
        <v>77</v>
      </c>
      <c r="AY252" s="254" t="s">
        <v>149</v>
      </c>
    </row>
    <row r="253" s="14" customFormat="1">
      <c r="A253" s="14"/>
      <c r="B253" s="255"/>
      <c r="C253" s="256"/>
      <c r="D253" s="240" t="s">
        <v>163</v>
      </c>
      <c r="E253" s="257" t="s">
        <v>1</v>
      </c>
      <c r="F253" s="258" t="s">
        <v>2142</v>
      </c>
      <c r="G253" s="256"/>
      <c r="H253" s="259">
        <v>125.09999999999999</v>
      </c>
      <c r="I253" s="260"/>
      <c r="J253" s="256"/>
      <c r="K253" s="256"/>
      <c r="L253" s="261"/>
      <c r="M253" s="262"/>
      <c r="N253" s="263"/>
      <c r="O253" s="263"/>
      <c r="P253" s="263"/>
      <c r="Q253" s="263"/>
      <c r="R253" s="263"/>
      <c r="S253" s="263"/>
      <c r="T253" s="26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5" t="s">
        <v>163</v>
      </c>
      <c r="AU253" s="265" t="s">
        <v>87</v>
      </c>
      <c r="AV253" s="14" t="s">
        <v>87</v>
      </c>
      <c r="AW253" s="14" t="s">
        <v>33</v>
      </c>
      <c r="AX253" s="14" t="s">
        <v>85</v>
      </c>
      <c r="AY253" s="265" t="s">
        <v>149</v>
      </c>
    </row>
    <row r="254" s="13" customFormat="1">
      <c r="A254" s="13"/>
      <c r="B254" s="245"/>
      <c r="C254" s="246"/>
      <c r="D254" s="240" t="s">
        <v>163</v>
      </c>
      <c r="E254" s="247" t="s">
        <v>1</v>
      </c>
      <c r="F254" s="248" t="s">
        <v>2143</v>
      </c>
      <c r="G254" s="246"/>
      <c r="H254" s="247" t="s">
        <v>1</v>
      </c>
      <c r="I254" s="249"/>
      <c r="J254" s="246"/>
      <c r="K254" s="246"/>
      <c r="L254" s="250"/>
      <c r="M254" s="251"/>
      <c r="N254" s="252"/>
      <c r="O254" s="252"/>
      <c r="P254" s="252"/>
      <c r="Q254" s="252"/>
      <c r="R254" s="252"/>
      <c r="S254" s="252"/>
      <c r="T254" s="25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4" t="s">
        <v>163</v>
      </c>
      <c r="AU254" s="254" t="s">
        <v>87</v>
      </c>
      <c r="AV254" s="13" t="s">
        <v>85</v>
      </c>
      <c r="AW254" s="13" t="s">
        <v>33</v>
      </c>
      <c r="AX254" s="13" t="s">
        <v>77</v>
      </c>
      <c r="AY254" s="254" t="s">
        <v>149</v>
      </c>
    </row>
    <row r="255" s="12" customFormat="1" ht="22.8" customHeight="1">
      <c r="A255" s="12"/>
      <c r="B255" s="211"/>
      <c r="C255" s="212"/>
      <c r="D255" s="213" t="s">
        <v>76</v>
      </c>
      <c r="E255" s="225" t="s">
        <v>1246</v>
      </c>
      <c r="F255" s="225" t="s">
        <v>1247</v>
      </c>
      <c r="G255" s="212"/>
      <c r="H255" s="212"/>
      <c r="I255" s="215"/>
      <c r="J255" s="226">
        <f>BK255</f>
        <v>0</v>
      </c>
      <c r="K255" s="212"/>
      <c r="L255" s="217"/>
      <c r="M255" s="218"/>
      <c r="N255" s="219"/>
      <c r="O255" s="219"/>
      <c r="P255" s="220">
        <f>SUM(P256:P257)</f>
        <v>0</v>
      </c>
      <c r="Q255" s="219"/>
      <c r="R255" s="220">
        <f>SUM(R256:R257)</f>
        <v>0</v>
      </c>
      <c r="S255" s="219"/>
      <c r="T255" s="221">
        <f>SUM(T256:T257)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2" t="s">
        <v>85</v>
      </c>
      <c r="AT255" s="223" t="s">
        <v>76</v>
      </c>
      <c r="AU255" s="223" t="s">
        <v>85</v>
      </c>
      <c r="AY255" s="222" t="s">
        <v>149</v>
      </c>
      <c r="BK255" s="224">
        <f>SUM(BK256:BK257)</f>
        <v>0</v>
      </c>
    </row>
    <row r="256" s="2" customFormat="1" ht="16.5" customHeight="1">
      <c r="A256" s="39"/>
      <c r="B256" s="40"/>
      <c r="C256" s="227" t="s">
        <v>470</v>
      </c>
      <c r="D256" s="227" t="s">
        <v>155</v>
      </c>
      <c r="E256" s="228" t="s">
        <v>1615</v>
      </c>
      <c r="F256" s="229" t="s">
        <v>1616</v>
      </c>
      <c r="G256" s="230" t="s">
        <v>534</v>
      </c>
      <c r="H256" s="231">
        <v>54.661999999999999</v>
      </c>
      <c r="I256" s="232"/>
      <c r="J256" s="233">
        <f>ROUND(I256*H256,2)</f>
        <v>0</v>
      </c>
      <c r="K256" s="229" t="s">
        <v>159</v>
      </c>
      <c r="L256" s="45"/>
      <c r="M256" s="234" t="s">
        <v>1</v>
      </c>
      <c r="N256" s="235" t="s">
        <v>42</v>
      </c>
      <c r="O256" s="92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148</v>
      </c>
      <c r="AT256" s="238" t="s">
        <v>155</v>
      </c>
      <c r="AU256" s="238" t="s">
        <v>87</v>
      </c>
      <c r="AY256" s="18" t="s">
        <v>149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85</v>
      </c>
      <c r="BK256" s="239">
        <f>ROUND(I256*H256,2)</f>
        <v>0</v>
      </c>
      <c r="BL256" s="18" t="s">
        <v>148</v>
      </c>
      <c r="BM256" s="238" t="s">
        <v>2144</v>
      </c>
    </row>
    <row r="257" s="2" customFormat="1">
      <c r="A257" s="39"/>
      <c r="B257" s="40"/>
      <c r="C257" s="41"/>
      <c r="D257" s="240" t="s">
        <v>162</v>
      </c>
      <c r="E257" s="41"/>
      <c r="F257" s="241" t="s">
        <v>1618</v>
      </c>
      <c r="G257" s="41"/>
      <c r="H257" s="41"/>
      <c r="I257" s="242"/>
      <c r="J257" s="41"/>
      <c r="K257" s="41"/>
      <c r="L257" s="45"/>
      <c r="M257" s="304"/>
      <c r="N257" s="305"/>
      <c r="O257" s="306"/>
      <c r="P257" s="306"/>
      <c r="Q257" s="306"/>
      <c r="R257" s="306"/>
      <c r="S257" s="306"/>
      <c r="T257" s="307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162</v>
      </c>
      <c r="AU257" s="18" t="s">
        <v>87</v>
      </c>
    </row>
    <row r="258" s="2" customFormat="1" ht="6.96" customHeight="1">
      <c r="A258" s="39"/>
      <c r="B258" s="67"/>
      <c r="C258" s="68"/>
      <c r="D258" s="68"/>
      <c r="E258" s="68"/>
      <c r="F258" s="68"/>
      <c r="G258" s="68"/>
      <c r="H258" s="68"/>
      <c r="I258" s="68"/>
      <c r="J258" s="68"/>
      <c r="K258" s="68"/>
      <c r="L258" s="45"/>
      <c r="M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</row>
  </sheetData>
  <sheetProtection sheet="1" autoFilter="0" formatColumns="0" formatRows="0" objects="1" scenarios="1" spinCount="100000" saltValue="zWg1j4G+XrzL1Y9yf1ZWXcKiKL75/T+r/tf1R2SfmjpMhpbc2aI6kTKlVm4k+cpwh8njwkcrsqpwK3CoucXtOg==" hashValue="IIsLEdnUZ9/GqM6PBpL6ZwaHJK4tnGcqnJcjW4ua3AMAW15IlBwnAVtoBkljxs+LqPRj/SAmMCLwT1gWcG/XGw==" algorithmName="SHA-512" password="CC35"/>
  <autoFilter ref="C124:K25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MK ul. Sídliště v úseku od silnice III/15512 po REPROGEN v Třeboni</v>
      </c>
      <c r="F7" s="151"/>
      <c r="G7" s="151"/>
      <c r="H7" s="151"/>
      <c r="L7" s="21"/>
    </row>
    <row r="8" s="1" customFormat="1" ht="12" customHeight="1">
      <c r="B8" s="21"/>
      <c r="D8" s="151" t="s">
        <v>119</v>
      </c>
      <c r="L8" s="21"/>
    </row>
    <row r="9" s="2" customFormat="1" ht="16.5" customHeight="1">
      <c r="A9" s="39"/>
      <c r="B9" s="45"/>
      <c r="C9" s="39"/>
      <c r="D9" s="39"/>
      <c r="E9" s="152" t="s">
        <v>2018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2019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2145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17. 7. 2025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31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32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34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37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39</v>
      </c>
      <c r="G34" s="39"/>
      <c r="H34" s="39"/>
      <c r="I34" s="162" t="s">
        <v>38</v>
      </c>
      <c r="J34" s="162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41</v>
      </c>
      <c r="E35" s="151" t="s">
        <v>42</v>
      </c>
      <c r="F35" s="164">
        <f>ROUND((SUM(BE125:BE217)),  2)</f>
        <v>0</v>
      </c>
      <c r="G35" s="39"/>
      <c r="H35" s="39"/>
      <c r="I35" s="165">
        <v>0.20999999999999999</v>
      </c>
      <c r="J35" s="164">
        <f>ROUND(((SUM(BE125:BE217))*I35),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43</v>
      </c>
      <c r="F36" s="164">
        <f>ROUND((SUM(BF125:BF217)),  2)</f>
        <v>0</v>
      </c>
      <c r="G36" s="39"/>
      <c r="H36" s="39"/>
      <c r="I36" s="165">
        <v>0.14999999999999999</v>
      </c>
      <c r="J36" s="164">
        <f>ROUND(((SUM(BF125:BF217))*I36),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44</v>
      </c>
      <c r="F37" s="164">
        <f>ROUND((SUM(BG125:BG217)),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45</v>
      </c>
      <c r="F38" s="164">
        <f>ROUND((SUM(BH125:BH217)),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46</v>
      </c>
      <c r="F39" s="164">
        <f>ROUND((SUM(BI125:BI217)),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MK ul. Sídliště v úseku od silnice III/15512 po REPROGEN v Třeboni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119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2018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2019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304b - Kanalizační splaškové přípojky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Třeboň</v>
      </c>
      <c r="G91" s="41"/>
      <c r="H91" s="41"/>
      <c r="I91" s="33" t="s">
        <v>22</v>
      </c>
      <c r="J91" s="80" t="str">
        <f>IF(J14="","",J14)</f>
        <v>17. 7. 2025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Město Třeboň</v>
      </c>
      <c r="G93" s="41"/>
      <c r="H93" s="41"/>
      <c r="I93" s="33" t="s">
        <v>30</v>
      </c>
      <c r="J93" s="37" t="str">
        <f>E23</f>
        <v>WAY project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122</v>
      </c>
      <c r="D96" s="186"/>
      <c r="E96" s="186"/>
      <c r="F96" s="186"/>
      <c r="G96" s="186"/>
      <c r="H96" s="186"/>
      <c r="I96" s="186"/>
      <c r="J96" s="187" t="s">
        <v>123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124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125</v>
      </c>
    </row>
    <row r="99" s="9" customFormat="1" ht="24.96" customHeight="1">
      <c r="A99" s="9"/>
      <c r="B99" s="189"/>
      <c r="C99" s="190"/>
      <c r="D99" s="191" t="s">
        <v>260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261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264</v>
      </c>
      <c r="E101" s="197"/>
      <c r="F101" s="197"/>
      <c r="G101" s="197"/>
      <c r="H101" s="197"/>
      <c r="I101" s="197"/>
      <c r="J101" s="198">
        <f>J182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267</v>
      </c>
      <c r="E102" s="197"/>
      <c r="F102" s="197"/>
      <c r="G102" s="197"/>
      <c r="H102" s="197"/>
      <c r="I102" s="197"/>
      <c r="J102" s="198">
        <f>J192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270</v>
      </c>
      <c r="E103" s="197"/>
      <c r="F103" s="197"/>
      <c r="G103" s="197"/>
      <c r="H103" s="197"/>
      <c r="I103" s="197"/>
      <c r="J103" s="198">
        <f>J215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Stavební úpravy MK ul. Sídliště v úseku od silnice III/15512 po REPROGEN v Třeboni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119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2018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2019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304b - Kanalizační splaškové přípojky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Třeboň</v>
      </c>
      <c r="G119" s="41"/>
      <c r="H119" s="41"/>
      <c r="I119" s="33" t="s">
        <v>22</v>
      </c>
      <c r="J119" s="80" t="str">
        <f>IF(J14="","",J14)</f>
        <v>17. 7. 2025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>Město Třeboň</v>
      </c>
      <c r="G121" s="41"/>
      <c r="H121" s="41"/>
      <c r="I121" s="33" t="s">
        <v>30</v>
      </c>
      <c r="J121" s="37" t="str">
        <f>E23</f>
        <v>WAY project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34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134</v>
      </c>
      <c r="D124" s="203" t="s">
        <v>62</v>
      </c>
      <c r="E124" s="203" t="s">
        <v>58</v>
      </c>
      <c r="F124" s="203" t="s">
        <v>59</v>
      </c>
      <c r="G124" s="203" t="s">
        <v>135</v>
      </c>
      <c r="H124" s="203" t="s">
        <v>136</v>
      </c>
      <c r="I124" s="203" t="s">
        <v>137</v>
      </c>
      <c r="J124" s="203" t="s">
        <v>123</v>
      </c>
      <c r="K124" s="204" t="s">
        <v>138</v>
      </c>
      <c r="L124" s="205"/>
      <c r="M124" s="101" t="s">
        <v>1</v>
      </c>
      <c r="N124" s="102" t="s">
        <v>41</v>
      </c>
      <c r="O124" s="102" t="s">
        <v>139</v>
      </c>
      <c r="P124" s="102" t="s">
        <v>140</v>
      </c>
      <c r="Q124" s="102" t="s">
        <v>141</v>
      </c>
      <c r="R124" s="102" t="s">
        <v>142</v>
      </c>
      <c r="S124" s="102" t="s">
        <v>143</v>
      </c>
      <c r="T124" s="103" t="s">
        <v>144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145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67.221295999999995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76</v>
      </c>
      <c r="AU125" s="18" t="s">
        <v>125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76</v>
      </c>
      <c r="E126" s="214" t="s">
        <v>273</v>
      </c>
      <c r="F126" s="214" t="s">
        <v>274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P127+P182+P192+P215</f>
        <v>0</v>
      </c>
      <c r="Q126" s="219"/>
      <c r="R126" s="220">
        <f>R127+R182+R192+R215</f>
        <v>67.221295999999995</v>
      </c>
      <c r="S126" s="219"/>
      <c r="T126" s="221">
        <f>T127+T182+T192+T215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85</v>
      </c>
      <c r="AT126" s="223" t="s">
        <v>76</v>
      </c>
      <c r="AU126" s="223" t="s">
        <v>77</v>
      </c>
      <c r="AY126" s="222" t="s">
        <v>149</v>
      </c>
      <c r="BK126" s="224">
        <f>BK127+BK182+BK192+BK215</f>
        <v>0</v>
      </c>
    </row>
    <row r="127" s="12" customFormat="1" ht="22.8" customHeight="1">
      <c r="A127" s="12"/>
      <c r="B127" s="211"/>
      <c r="C127" s="212"/>
      <c r="D127" s="213" t="s">
        <v>76</v>
      </c>
      <c r="E127" s="225" t="s">
        <v>85</v>
      </c>
      <c r="F127" s="225" t="s">
        <v>275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SUM(P128:P181)</f>
        <v>0</v>
      </c>
      <c r="Q127" s="219"/>
      <c r="R127" s="220">
        <f>SUM(R128:R181)</f>
        <v>66.841403999999997</v>
      </c>
      <c r="S127" s="219"/>
      <c r="T127" s="221">
        <f>SUM(T128:T181)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85</v>
      </c>
      <c r="AT127" s="223" t="s">
        <v>76</v>
      </c>
      <c r="AU127" s="223" t="s">
        <v>85</v>
      </c>
      <c r="AY127" s="222" t="s">
        <v>149</v>
      </c>
      <c r="BK127" s="224">
        <f>SUM(BK128:BK181)</f>
        <v>0</v>
      </c>
    </row>
    <row r="128" s="2" customFormat="1" ht="16.5" customHeight="1">
      <c r="A128" s="39"/>
      <c r="B128" s="40"/>
      <c r="C128" s="227" t="s">
        <v>85</v>
      </c>
      <c r="D128" s="227" t="s">
        <v>155</v>
      </c>
      <c r="E128" s="228" t="s">
        <v>2021</v>
      </c>
      <c r="F128" s="229" t="s">
        <v>2022</v>
      </c>
      <c r="G128" s="230" t="s">
        <v>1283</v>
      </c>
      <c r="H128" s="231">
        <v>56</v>
      </c>
      <c r="I128" s="232"/>
      <c r="J128" s="233">
        <f>ROUND(I128*H128,2)</f>
        <v>0</v>
      </c>
      <c r="K128" s="229" t="s">
        <v>159</v>
      </c>
      <c r="L128" s="45"/>
      <c r="M128" s="234" t="s">
        <v>1</v>
      </c>
      <c r="N128" s="235" t="s">
        <v>42</v>
      </c>
      <c r="O128" s="92"/>
      <c r="P128" s="236">
        <f>O128*H128</f>
        <v>0</v>
      </c>
      <c r="Q128" s="236">
        <v>3.0000000000000001E-05</v>
      </c>
      <c r="R128" s="236">
        <f>Q128*H128</f>
        <v>0.0016800000000000001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148</v>
      </c>
      <c r="AT128" s="238" t="s">
        <v>155</v>
      </c>
      <c r="AU128" s="238" t="s">
        <v>87</v>
      </c>
      <c r="AY128" s="18" t="s">
        <v>149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148</v>
      </c>
      <c r="BM128" s="238" t="s">
        <v>2023</v>
      </c>
    </row>
    <row r="129" s="2" customFormat="1">
      <c r="A129" s="39"/>
      <c r="B129" s="40"/>
      <c r="C129" s="41"/>
      <c r="D129" s="240" t="s">
        <v>162</v>
      </c>
      <c r="E129" s="41"/>
      <c r="F129" s="241" t="s">
        <v>2024</v>
      </c>
      <c r="G129" s="41"/>
      <c r="H129" s="41"/>
      <c r="I129" s="242"/>
      <c r="J129" s="41"/>
      <c r="K129" s="41"/>
      <c r="L129" s="45"/>
      <c r="M129" s="243"/>
      <c r="N129" s="24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162</v>
      </c>
      <c r="AU129" s="18" t="s">
        <v>87</v>
      </c>
    </row>
    <row r="130" s="13" customFormat="1">
      <c r="A130" s="13"/>
      <c r="B130" s="245"/>
      <c r="C130" s="246"/>
      <c r="D130" s="240" t="s">
        <v>163</v>
      </c>
      <c r="E130" s="247" t="s">
        <v>1</v>
      </c>
      <c r="F130" s="248" t="s">
        <v>1286</v>
      </c>
      <c r="G130" s="246"/>
      <c r="H130" s="247" t="s">
        <v>1</v>
      </c>
      <c r="I130" s="249"/>
      <c r="J130" s="246"/>
      <c r="K130" s="246"/>
      <c r="L130" s="250"/>
      <c r="M130" s="251"/>
      <c r="N130" s="252"/>
      <c r="O130" s="252"/>
      <c r="P130" s="252"/>
      <c r="Q130" s="252"/>
      <c r="R130" s="252"/>
      <c r="S130" s="252"/>
      <c r="T130" s="25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4" t="s">
        <v>163</v>
      </c>
      <c r="AU130" s="254" t="s">
        <v>87</v>
      </c>
      <c r="AV130" s="13" t="s">
        <v>85</v>
      </c>
      <c r="AW130" s="13" t="s">
        <v>33</v>
      </c>
      <c r="AX130" s="13" t="s">
        <v>77</v>
      </c>
      <c r="AY130" s="254" t="s">
        <v>149</v>
      </c>
    </row>
    <row r="131" s="14" customFormat="1">
      <c r="A131" s="14"/>
      <c r="B131" s="255"/>
      <c r="C131" s="256"/>
      <c r="D131" s="240" t="s">
        <v>163</v>
      </c>
      <c r="E131" s="257" t="s">
        <v>1</v>
      </c>
      <c r="F131" s="258" t="s">
        <v>2146</v>
      </c>
      <c r="G131" s="256"/>
      <c r="H131" s="259">
        <v>56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5" t="s">
        <v>163</v>
      </c>
      <c r="AU131" s="265" t="s">
        <v>87</v>
      </c>
      <c r="AV131" s="14" t="s">
        <v>87</v>
      </c>
      <c r="AW131" s="14" t="s">
        <v>33</v>
      </c>
      <c r="AX131" s="14" t="s">
        <v>85</v>
      </c>
      <c r="AY131" s="265" t="s">
        <v>149</v>
      </c>
    </row>
    <row r="132" s="2" customFormat="1" ht="21.75" customHeight="1">
      <c r="A132" s="39"/>
      <c r="B132" s="40"/>
      <c r="C132" s="227" t="s">
        <v>87</v>
      </c>
      <c r="D132" s="227" t="s">
        <v>155</v>
      </c>
      <c r="E132" s="228" t="s">
        <v>2026</v>
      </c>
      <c r="F132" s="229" t="s">
        <v>2027</v>
      </c>
      <c r="G132" s="230" t="s">
        <v>425</v>
      </c>
      <c r="H132" s="231">
        <v>144.5</v>
      </c>
      <c r="I132" s="232"/>
      <c r="J132" s="233">
        <f>ROUND(I132*H132,2)</f>
        <v>0</v>
      </c>
      <c r="K132" s="229" t="s">
        <v>159</v>
      </c>
      <c r="L132" s="45"/>
      <c r="M132" s="234" t="s">
        <v>1</v>
      </c>
      <c r="N132" s="235" t="s">
        <v>42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148</v>
      </c>
      <c r="AT132" s="238" t="s">
        <v>155</v>
      </c>
      <c r="AU132" s="238" t="s">
        <v>87</v>
      </c>
      <c r="AY132" s="18" t="s">
        <v>149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148</v>
      </c>
      <c r="BM132" s="238" t="s">
        <v>2028</v>
      </c>
    </row>
    <row r="133" s="2" customFormat="1">
      <c r="A133" s="39"/>
      <c r="B133" s="40"/>
      <c r="C133" s="41"/>
      <c r="D133" s="240" t="s">
        <v>162</v>
      </c>
      <c r="E133" s="41"/>
      <c r="F133" s="241" t="s">
        <v>2029</v>
      </c>
      <c r="G133" s="41"/>
      <c r="H133" s="41"/>
      <c r="I133" s="242"/>
      <c r="J133" s="41"/>
      <c r="K133" s="41"/>
      <c r="L133" s="45"/>
      <c r="M133" s="243"/>
      <c r="N133" s="244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162</v>
      </c>
      <c r="AU133" s="18" t="s">
        <v>87</v>
      </c>
    </row>
    <row r="134" s="14" customFormat="1">
      <c r="A134" s="14"/>
      <c r="B134" s="255"/>
      <c r="C134" s="256"/>
      <c r="D134" s="240" t="s">
        <v>163</v>
      </c>
      <c r="E134" s="257" t="s">
        <v>1</v>
      </c>
      <c r="F134" s="258" t="s">
        <v>2147</v>
      </c>
      <c r="G134" s="256"/>
      <c r="H134" s="259">
        <v>144.5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5" t="s">
        <v>163</v>
      </c>
      <c r="AU134" s="265" t="s">
        <v>87</v>
      </c>
      <c r="AV134" s="14" t="s">
        <v>87</v>
      </c>
      <c r="AW134" s="14" t="s">
        <v>33</v>
      </c>
      <c r="AX134" s="14" t="s">
        <v>85</v>
      </c>
      <c r="AY134" s="265" t="s">
        <v>149</v>
      </c>
    </row>
    <row r="135" s="13" customFormat="1">
      <c r="A135" s="13"/>
      <c r="B135" s="245"/>
      <c r="C135" s="246"/>
      <c r="D135" s="240" t="s">
        <v>163</v>
      </c>
      <c r="E135" s="247" t="s">
        <v>1</v>
      </c>
      <c r="F135" s="248" t="s">
        <v>1294</v>
      </c>
      <c r="G135" s="246"/>
      <c r="H135" s="247" t="s">
        <v>1</v>
      </c>
      <c r="I135" s="249"/>
      <c r="J135" s="246"/>
      <c r="K135" s="246"/>
      <c r="L135" s="250"/>
      <c r="M135" s="251"/>
      <c r="N135" s="252"/>
      <c r="O135" s="252"/>
      <c r="P135" s="252"/>
      <c r="Q135" s="252"/>
      <c r="R135" s="252"/>
      <c r="S135" s="252"/>
      <c r="T135" s="25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163</v>
      </c>
      <c r="AU135" s="254" t="s">
        <v>87</v>
      </c>
      <c r="AV135" s="13" t="s">
        <v>85</v>
      </c>
      <c r="AW135" s="13" t="s">
        <v>33</v>
      </c>
      <c r="AX135" s="13" t="s">
        <v>77</v>
      </c>
      <c r="AY135" s="254" t="s">
        <v>149</v>
      </c>
    </row>
    <row r="136" s="13" customFormat="1">
      <c r="A136" s="13"/>
      <c r="B136" s="245"/>
      <c r="C136" s="246"/>
      <c r="D136" s="240" t="s">
        <v>163</v>
      </c>
      <c r="E136" s="247" t="s">
        <v>1</v>
      </c>
      <c r="F136" s="248" t="s">
        <v>2031</v>
      </c>
      <c r="G136" s="246"/>
      <c r="H136" s="247" t="s">
        <v>1</v>
      </c>
      <c r="I136" s="249"/>
      <c r="J136" s="246"/>
      <c r="K136" s="246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163</v>
      </c>
      <c r="AU136" s="254" t="s">
        <v>87</v>
      </c>
      <c r="AV136" s="13" t="s">
        <v>85</v>
      </c>
      <c r="AW136" s="13" t="s">
        <v>33</v>
      </c>
      <c r="AX136" s="13" t="s">
        <v>77</v>
      </c>
      <c r="AY136" s="254" t="s">
        <v>149</v>
      </c>
    </row>
    <row r="137" s="2" customFormat="1" ht="16.5" customHeight="1">
      <c r="A137" s="39"/>
      <c r="B137" s="40"/>
      <c r="C137" s="227" t="s">
        <v>171</v>
      </c>
      <c r="D137" s="227" t="s">
        <v>155</v>
      </c>
      <c r="E137" s="228" t="s">
        <v>1299</v>
      </c>
      <c r="F137" s="229" t="s">
        <v>1300</v>
      </c>
      <c r="G137" s="230" t="s">
        <v>425</v>
      </c>
      <c r="H137" s="231">
        <v>14.449999999999999</v>
      </c>
      <c r="I137" s="232"/>
      <c r="J137" s="233">
        <f>ROUND(I137*H137,2)</f>
        <v>0</v>
      </c>
      <c r="K137" s="229" t="s">
        <v>159</v>
      </c>
      <c r="L137" s="45"/>
      <c r="M137" s="234" t="s">
        <v>1</v>
      </c>
      <c r="N137" s="235" t="s">
        <v>42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148</v>
      </c>
      <c r="AT137" s="238" t="s">
        <v>155</v>
      </c>
      <c r="AU137" s="238" t="s">
        <v>87</v>
      </c>
      <c r="AY137" s="18" t="s">
        <v>149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148</v>
      </c>
      <c r="BM137" s="238" t="s">
        <v>2032</v>
      </c>
    </row>
    <row r="138" s="2" customFormat="1">
      <c r="A138" s="39"/>
      <c r="B138" s="40"/>
      <c r="C138" s="41"/>
      <c r="D138" s="240" t="s">
        <v>162</v>
      </c>
      <c r="E138" s="41"/>
      <c r="F138" s="241" t="s">
        <v>1302</v>
      </c>
      <c r="G138" s="41"/>
      <c r="H138" s="41"/>
      <c r="I138" s="242"/>
      <c r="J138" s="41"/>
      <c r="K138" s="41"/>
      <c r="L138" s="45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162</v>
      </c>
      <c r="AU138" s="18" t="s">
        <v>87</v>
      </c>
    </row>
    <row r="139" s="13" customFormat="1">
      <c r="A139" s="13"/>
      <c r="B139" s="245"/>
      <c r="C139" s="246"/>
      <c r="D139" s="240" t="s">
        <v>163</v>
      </c>
      <c r="E139" s="247" t="s">
        <v>1</v>
      </c>
      <c r="F139" s="248" t="s">
        <v>2033</v>
      </c>
      <c r="G139" s="246"/>
      <c r="H139" s="247" t="s">
        <v>1</v>
      </c>
      <c r="I139" s="249"/>
      <c r="J139" s="246"/>
      <c r="K139" s="246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163</v>
      </c>
      <c r="AU139" s="254" t="s">
        <v>87</v>
      </c>
      <c r="AV139" s="13" t="s">
        <v>85</v>
      </c>
      <c r="AW139" s="13" t="s">
        <v>33</v>
      </c>
      <c r="AX139" s="13" t="s">
        <v>77</v>
      </c>
      <c r="AY139" s="254" t="s">
        <v>149</v>
      </c>
    </row>
    <row r="140" s="14" customFormat="1">
      <c r="A140" s="14"/>
      <c r="B140" s="255"/>
      <c r="C140" s="256"/>
      <c r="D140" s="240" t="s">
        <v>163</v>
      </c>
      <c r="E140" s="257" t="s">
        <v>1</v>
      </c>
      <c r="F140" s="258" t="s">
        <v>2148</v>
      </c>
      <c r="G140" s="256"/>
      <c r="H140" s="259">
        <v>14.449999999999999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163</v>
      </c>
      <c r="AU140" s="265" t="s">
        <v>87</v>
      </c>
      <c r="AV140" s="14" t="s">
        <v>87</v>
      </c>
      <c r="AW140" s="14" t="s">
        <v>33</v>
      </c>
      <c r="AX140" s="14" t="s">
        <v>85</v>
      </c>
      <c r="AY140" s="265" t="s">
        <v>149</v>
      </c>
    </row>
    <row r="141" s="2" customFormat="1" ht="16.5" customHeight="1">
      <c r="A141" s="39"/>
      <c r="B141" s="40"/>
      <c r="C141" s="227" t="s">
        <v>148</v>
      </c>
      <c r="D141" s="227" t="s">
        <v>155</v>
      </c>
      <c r="E141" s="228" t="s">
        <v>459</v>
      </c>
      <c r="F141" s="229" t="s">
        <v>460</v>
      </c>
      <c r="G141" s="230" t="s">
        <v>278</v>
      </c>
      <c r="H141" s="231">
        <v>321.10000000000002</v>
      </c>
      <c r="I141" s="232"/>
      <c r="J141" s="233">
        <f>ROUND(I141*H141,2)</f>
        <v>0</v>
      </c>
      <c r="K141" s="229" t="s">
        <v>159</v>
      </c>
      <c r="L141" s="45"/>
      <c r="M141" s="234" t="s">
        <v>1</v>
      </c>
      <c r="N141" s="235" t="s">
        <v>42</v>
      </c>
      <c r="O141" s="92"/>
      <c r="P141" s="236">
        <f>O141*H141</f>
        <v>0</v>
      </c>
      <c r="Q141" s="236">
        <v>0.00084000000000000003</v>
      </c>
      <c r="R141" s="236">
        <f>Q141*H141</f>
        <v>0.26972400000000002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148</v>
      </c>
      <c r="AT141" s="238" t="s">
        <v>155</v>
      </c>
      <c r="AU141" s="238" t="s">
        <v>87</v>
      </c>
      <c r="AY141" s="18" t="s">
        <v>149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148</v>
      </c>
      <c r="BM141" s="238" t="s">
        <v>2035</v>
      </c>
    </row>
    <row r="142" s="2" customFormat="1">
      <c r="A142" s="39"/>
      <c r="B142" s="40"/>
      <c r="C142" s="41"/>
      <c r="D142" s="240" t="s">
        <v>162</v>
      </c>
      <c r="E142" s="41"/>
      <c r="F142" s="241" t="s">
        <v>462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162</v>
      </c>
      <c r="AU142" s="18" t="s">
        <v>87</v>
      </c>
    </row>
    <row r="143" s="13" customFormat="1">
      <c r="A143" s="13"/>
      <c r="B143" s="245"/>
      <c r="C143" s="246"/>
      <c r="D143" s="240" t="s">
        <v>163</v>
      </c>
      <c r="E143" s="247" t="s">
        <v>1</v>
      </c>
      <c r="F143" s="248" t="s">
        <v>2149</v>
      </c>
      <c r="G143" s="246"/>
      <c r="H143" s="247" t="s">
        <v>1</v>
      </c>
      <c r="I143" s="249"/>
      <c r="J143" s="246"/>
      <c r="K143" s="246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163</v>
      </c>
      <c r="AU143" s="254" t="s">
        <v>87</v>
      </c>
      <c r="AV143" s="13" t="s">
        <v>85</v>
      </c>
      <c r="AW143" s="13" t="s">
        <v>33</v>
      </c>
      <c r="AX143" s="13" t="s">
        <v>77</v>
      </c>
      <c r="AY143" s="254" t="s">
        <v>149</v>
      </c>
    </row>
    <row r="144" s="14" customFormat="1">
      <c r="A144" s="14"/>
      <c r="B144" s="255"/>
      <c r="C144" s="256"/>
      <c r="D144" s="240" t="s">
        <v>163</v>
      </c>
      <c r="E144" s="257" t="s">
        <v>1</v>
      </c>
      <c r="F144" s="258" t="s">
        <v>2150</v>
      </c>
      <c r="G144" s="256"/>
      <c r="H144" s="259">
        <v>321.10000000000002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5" t="s">
        <v>163</v>
      </c>
      <c r="AU144" s="265" t="s">
        <v>87</v>
      </c>
      <c r="AV144" s="14" t="s">
        <v>87</v>
      </c>
      <c r="AW144" s="14" t="s">
        <v>33</v>
      </c>
      <c r="AX144" s="14" t="s">
        <v>85</v>
      </c>
      <c r="AY144" s="265" t="s">
        <v>149</v>
      </c>
    </row>
    <row r="145" s="2" customFormat="1" ht="16.5" customHeight="1">
      <c r="A145" s="39"/>
      <c r="B145" s="40"/>
      <c r="C145" s="227" t="s">
        <v>152</v>
      </c>
      <c r="D145" s="227" t="s">
        <v>155</v>
      </c>
      <c r="E145" s="228" t="s">
        <v>465</v>
      </c>
      <c r="F145" s="229" t="s">
        <v>466</v>
      </c>
      <c r="G145" s="230" t="s">
        <v>278</v>
      </c>
      <c r="H145" s="231">
        <v>321.10000000000002</v>
      </c>
      <c r="I145" s="232"/>
      <c r="J145" s="233">
        <f>ROUND(I145*H145,2)</f>
        <v>0</v>
      </c>
      <c r="K145" s="229" t="s">
        <v>159</v>
      </c>
      <c r="L145" s="45"/>
      <c r="M145" s="234" t="s">
        <v>1</v>
      </c>
      <c r="N145" s="235" t="s">
        <v>42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148</v>
      </c>
      <c r="AT145" s="238" t="s">
        <v>155</v>
      </c>
      <c r="AU145" s="238" t="s">
        <v>87</v>
      </c>
      <c r="AY145" s="18" t="s">
        <v>149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148</v>
      </c>
      <c r="BM145" s="238" t="s">
        <v>2038</v>
      </c>
    </row>
    <row r="146" s="2" customFormat="1">
      <c r="A146" s="39"/>
      <c r="B146" s="40"/>
      <c r="C146" s="41"/>
      <c r="D146" s="240" t="s">
        <v>162</v>
      </c>
      <c r="E146" s="41"/>
      <c r="F146" s="241" t="s">
        <v>468</v>
      </c>
      <c r="G146" s="41"/>
      <c r="H146" s="41"/>
      <c r="I146" s="242"/>
      <c r="J146" s="41"/>
      <c r="K146" s="41"/>
      <c r="L146" s="45"/>
      <c r="M146" s="243"/>
      <c r="N146" s="24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162</v>
      </c>
      <c r="AU146" s="18" t="s">
        <v>87</v>
      </c>
    </row>
    <row r="147" s="14" customFormat="1">
      <c r="A147" s="14"/>
      <c r="B147" s="255"/>
      <c r="C147" s="256"/>
      <c r="D147" s="240" t="s">
        <v>163</v>
      </c>
      <c r="E147" s="257" t="s">
        <v>1</v>
      </c>
      <c r="F147" s="258" t="s">
        <v>2151</v>
      </c>
      <c r="G147" s="256"/>
      <c r="H147" s="259">
        <v>321.10000000000002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5" t="s">
        <v>163</v>
      </c>
      <c r="AU147" s="265" t="s">
        <v>87</v>
      </c>
      <c r="AV147" s="14" t="s">
        <v>87</v>
      </c>
      <c r="AW147" s="14" t="s">
        <v>33</v>
      </c>
      <c r="AX147" s="14" t="s">
        <v>85</v>
      </c>
      <c r="AY147" s="265" t="s">
        <v>149</v>
      </c>
    </row>
    <row r="148" s="2" customFormat="1" ht="21.75" customHeight="1">
      <c r="A148" s="39"/>
      <c r="B148" s="40"/>
      <c r="C148" s="227" t="s">
        <v>188</v>
      </c>
      <c r="D148" s="227" t="s">
        <v>155</v>
      </c>
      <c r="E148" s="228" t="s">
        <v>514</v>
      </c>
      <c r="F148" s="229" t="s">
        <v>515</v>
      </c>
      <c r="G148" s="230" t="s">
        <v>425</v>
      </c>
      <c r="H148" s="231">
        <v>53.996000000000002</v>
      </c>
      <c r="I148" s="232"/>
      <c r="J148" s="233">
        <f>ROUND(I148*H148,2)</f>
        <v>0</v>
      </c>
      <c r="K148" s="229" t="s">
        <v>159</v>
      </c>
      <c r="L148" s="45"/>
      <c r="M148" s="234" t="s">
        <v>1</v>
      </c>
      <c r="N148" s="235" t="s">
        <v>42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148</v>
      </c>
      <c r="AT148" s="238" t="s">
        <v>155</v>
      </c>
      <c r="AU148" s="238" t="s">
        <v>87</v>
      </c>
      <c r="AY148" s="18" t="s">
        <v>149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148</v>
      </c>
      <c r="BM148" s="238" t="s">
        <v>2040</v>
      </c>
    </row>
    <row r="149" s="2" customFormat="1">
      <c r="A149" s="39"/>
      <c r="B149" s="40"/>
      <c r="C149" s="41"/>
      <c r="D149" s="240" t="s">
        <v>162</v>
      </c>
      <c r="E149" s="41"/>
      <c r="F149" s="241" t="s">
        <v>517</v>
      </c>
      <c r="G149" s="41"/>
      <c r="H149" s="41"/>
      <c r="I149" s="242"/>
      <c r="J149" s="41"/>
      <c r="K149" s="41"/>
      <c r="L149" s="45"/>
      <c r="M149" s="243"/>
      <c r="N149" s="24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162</v>
      </c>
      <c r="AU149" s="18" t="s">
        <v>87</v>
      </c>
    </row>
    <row r="150" s="13" customFormat="1">
      <c r="A150" s="13"/>
      <c r="B150" s="245"/>
      <c r="C150" s="246"/>
      <c r="D150" s="240" t="s">
        <v>163</v>
      </c>
      <c r="E150" s="247" t="s">
        <v>1</v>
      </c>
      <c r="F150" s="248" t="s">
        <v>519</v>
      </c>
      <c r="G150" s="246"/>
      <c r="H150" s="247" t="s">
        <v>1</v>
      </c>
      <c r="I150" s="249"/>
      <c r="J150" s="246"/>
      <c r="K150" s="246"/>
      <c r="L150" s="250"/>
      <c r="M150" s="251"/>
      <c r="N150" s="252"/>
      <c r="O150" s="252"/>
      <c r="P150" s="252"/>
      <c r="Q150" s="252"/>
      <c r="R150" s="252"/>
      <c r="S150" s="252"/>
      <c r="T150" s="25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4" t="s">
        <v>163</v>
      </c>
      <c r="AU150" s="254" t="s">
        <v>87</v>
      </c>
      <c r="AV150" s="13" t="s">
        <v>85</v>
      </c>
      <c r="AW150" s="13" t="s">
        <v>33</v>
      </c>
      <c r="AX150" s="13" t="s">
        <v>77</v>
      </c>
      <c r="AY150" s="254" t="s">
        <v>149</v>
      </c>
    </row>
    <row r="151" s="14" customFormat="1">
      <c r="A151" s="14"/>
      <c r="B151" s="255"/>
      <c r="C151" s="256"/>
      <c r="D151" s="240" t="s">
        <v>163</v>
      </c>
      <c r="E151" s="257" t="s">
        <v>1</v>
      </c>
      <c r="F151" s="258" t="s">
        <v>2152</v>
      </c>
      <c r="G151" s="256"/>
      <c r="H151" s="259">
        <v>144.5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5" t="s">
        <v>163</v>
      </c>
      <c r="AU151" s="265" t="s">
        <v>87</v>
      </c>
      <c r="AV151" s="14" t="s">
        <v>87</v>
      </c>
      <c r="AW151" s="14" t="s">
        <v>33</v>
      </c>
      <c r="AX151" s="14" t="s">
        <v>77</v>
      </c>
      <c r="AY151" s="265" t="s">
        <v>149</v>
      </c>
    </row>
    <row r="152" s="14" customFormat="1">
      <c r="A152" s="14"/>
      <c r="B152" s="255"/>
      <c r="C152" s="256"/>
      <c r="D152" s="240" t="s">
        <v>163</v>
      </c>
      <c r="E152" s="257" t="s">
        <v>1</v>
      </c>
      <c r="F152" s="258" t="s">
        <v>2153</v>
      </c>
      <c r="G152" s="256"/>
      <c r="H152" s="259">
        <v>-90.504000000000005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163</v>
      </c>
      <c r="AU152" s="265" t="s">
        <v>87</v>
      </c>
      <c r="AV152" s="14" t="s">
        <v>87</v>
      </c>
      <c r="AW152" s="14" t="s">
        <v>33</v>
      </c>
      <c r="AX152" s="14" t="s">
        <v>77</v>
      </c>
      <c r="AY152" s="265" t="s">
        <v>149</v>
      </c>
    </row>
    <row r="153" s="15" customFormat="1">
      <c r="A153" s="15"/>
      <c r="B153" s="269"/>
      <c r="C153" s="270"/>
      <c r="D153" s="240" t="s">
        <v>163</v>
      </c>
      <c r="E153" s="271" t="s">
        <v>1</v>
      </c>
      <c r="F153" s="272" t="s">
        <v>319</v>
      </c>
      <c r="G153" s="270"/>
      <c r="H153" s="273">
        <v>53.996000000000002</v>
      </c>
      <c r="I153" s="274"/>
      <c r="J153" s="270"/>
      <c r="K153" s="270"/>
      <c r="L153" s="275"/>
      <c r="M153" s="276"/>
      <c r="N153" s="277"/>
      <c r="O153" s="277"/>
      <c r="P153" s="277"/>
      <c r="Q153" s="277"/>
      <c r="R153" s="277"/>
      <c r="S153" s="277"/>
      <c r="T153" s="27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9" t="s">
        <v>163</v>
      </c>
      <c r="AU153" s="279" t="s">
        <v>87</v>
      </c>
      <c r="AV153" s="15" t="s">
        <v>148</v>
      </c>
      <c r="AW153" s="15" t="s">
        <v>33</v>
      </c>
      <c r="AX153" s="15" t="s">
        <v>85</v>
      </c>
      <c r="AY153" s="279" t="s">
        <v>149</v>
      </c>
    </row>
    <row r="154" s="2" customFormat="1" ht="24.15" customHeight="1">
      <c r="A154" s="39"/>
      <c r="B154" s="40"/>
      <c r="C154" s="227" t="s">
        <v>193</v>
      </c>
      <c r="D154" s="227" t="s">
        <v>155</v>
      </c>
      <c r="E154" s="228" t="s">
        <v>526</v>
      </c>
      <c r="F154" s="229" t="s">
        <v>527</v>
      </c>
      <c r="G154" s="230" t="s">
        <v>425</v>
      </c>
      <c r="H154" s="231">
        <v>539.96000000000004</v>
      </c>
      <c r="I154" s="232"/>
      <c r="J154" s="233">
        <f>ROUND(I154*H154,2)</f>
        <v>0</v>
      </c>
      <c r="K154" s="229" t="s">
        <v>159</v>
      </c>
      <c r="L154" s="45"/>
      <c r="M154" s="234" t="s">
        <v>1</v>
      </c>
      <c r="N154" s="235" t="s">
        <v>42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148</v>
      </c>
      <c r="AT154" s="238" t="s">
        <v>155</v>
      </c>
      <c r="AU154" s="238" t="s">
        <v>87</v>
      </c>
      <c r="AY154" s="18" t="s">
        <v>149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148</v>
      </c>
      <c r="BM154" s="238" t="s">
        <v>2043</v>
      </c>
    </row>
    <row r="155" s="2" customFormat="1">
      <c r="A155" s="39"/>
      <c r="B155" s="40"/>
      <c r="C155" s="41"/>
      <c r="D155" s="240" t="s">
        <v>162</v>
      </c>
      <c r="E155" s="41"/>
      <c r="F155" s="241" t="s">
        <v>529</v>
      </c>
      <c r="G155" s="41"/>
      <c r="H155" s="41"/>
      <c r="I155" s="242"/>
      <c r="J155" s="41"/>
      <c r="K155" s="41"/>
      <c r="L155" s="45"/>
      <c r="M155" s="243"/>
      <c r="N155" s="24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162</v>
      </c>
      <c r="AU155" s="18" t="s">
        <v>87</v>
      </c>
    </row>
    <row r="156" s="13" customFormat="1">
      <c r="A156" s="13"/>
      <c r="B156" s="245"/>
      <c r="C156" s="246"/>
      <c r="D156" s="240" t="s">
        <v>163</v>
      </c>
      <c r="E156" s="247" t="s">
        <v>1</v>
      </c>
      <c r="F156" s="248" t="s">
        <v>519</v>
      </c>
      <c r="G156" s="246"/>
      <c r="H156" s="247" t="s">
        <v>1</v>
      </c>
      <c r="I156" s="249"/>
      <c r="J156" s="246"/>
      <c r="K156" s="246"/>
      <c r="L156" s="250"/>
      <c r="M156" s="251"/>
      <c r="N156" s="252"/>
      <c r="O156" s="252"/>
      <c r="P156" s="252"/>
      <c r="Q156" s="252"/>
      <c r="R156" s="252"/>
      <c r="S156" s="252"/>
      <c r="T156" s="25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4" t="s">
        <v>163</v>
      </c>
      <c r="AU156" s="254" t="s">
        <v>87</v>
      </c>
      <c r="AV156" s="13" t="s">
        <v>85</v>
      </c>
      <c r="AW156" s="13" t="s">
        <v>33</v>
      </c>
      <c r="AX156" s="13" t="s">
        <v>77</v>
      </c>
      <c r="AY156" s="254" t="s">
        <v>149</v>
      </c>
    </row>
    <row r="157" s="14" customFormat="1">
      <c r="A157" s="14"/>
      <c r="B157" s="255"/>
      <c r="C157" s="256"/>
      <c r="D157" s="240" t="s">
        <v>163</v>
      </c>
      <c r="E157" s="257" t="s">
        <v>1</v>
      </c>
      <c r="F157" s="258" t="s">
        <v>2154</v>
      </c>
      <c r="G157" s="256"/>
      <c r="H157" s="259">
        <v>539.96000000000004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5" t="s">
        <v>163</v>
      </c>
      <c r="AU157" s="265" t="s">
        <v>87</v>
      </c>
      <c r="AV157" s="14" t="s">
        <v>87</v>
      </c>
      <c r="AW157" s="14" t="s">
        <v>33</v>
      </c>
      <c r="AX157" s="14" t="s">
        <v>85</v>
      </c>
      <c r="AY157" s="265" t="s">
        <v>149</v>
      </c>
    </row>
    <row r="158" s="2" customFormat="1" ht="16.5" customHeight="1">
      <c r="A158" s="39"/>
      <c r="B158" s="40"/>
      <c r="C158" s="227" t="s">
        <v>197</v>
      </c>
      <c r="D158" s="227" t="s">
        <v>155</v>
      </c>
      <c r="E158" s="228" t="s">
        <v>532</v>
      </c>
      <c r="F158" s="229" t="s">
        <v>533</v>
      </c>
      <c r="G158" s="230" t="s">
        <v>534</v>
      </c>
      <c r="H158" s="231">
        <v>97.192999999999998</v>
      </c>
      <c r="I158" s="232"/>
      <c r="J158" s="233">
        <f>ROUND(I158*H158,2)</f>
        <v>0</v>
      </c>
      <c r="K158" s="229" t="s">
        <v>159</v>
      </c>
      <c r="L158" s="45"/>
      <c r="M158" s="234" t="s">
        <v>1</v>
      </c>
      <c r="N158" s="235" t="s">
        <v>42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148</v>
      </c>
      <c r="AT158" s="238" t="s">
        <v>155</v>
      </c>
      <c r="AU158" s="238" t="s">
        <v>87</v>
      </c>
      <c r="AY158" s="18" t="s">
        <v>149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148</v>
      </c>
      <c r="BM158" s="238" t="s">
        <v>2045</v>
      </c>
    </row>
    <row r="159" s="2" customFormat="1">
      <c r="A159" s="39"/>
      <c r="B159" s="40"/>
      <c r="C159" s="41"/>
      <c r="D159" s="240" t="s">
        <v>162</v>
      </c>
      <c r="E159" s="41"/>
      <c r="F159" s="241" t="s">
        <v>536</v>
      </c>
      <c r="G159" s="41"/>
      <c r="H159" s="41"/>
      <c r="I159" s="242"/>
      <c r="J159" s="41"/>
      <c r="K159" s="41"/>
      <c r="L159" s="45"/>
      <c r="M159" s="243"/>
      <c r="N159" s="24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162</v>
      </c>
      <c r="AU159" s="18" t="s">
        <v>87</v>
      </c>
    </row>
    <row r="160" s="14" customFormat="1">
      <c r="A160" s="14"/>
      <c r="B160" s="255"/>
      <c r="C160" s="256"/>
      <c r="D160" s="240" t="s">
        <v>163</v>
      </c>
      <c r="E160" s="257" t="s">
        <v>1</v>
      </c>
      <c r="F160" s="258" t="s">
        <v>2155</v>
      </c>
      <c r="G160" s="256"/>
      <c r="H160" s="259">
        <v>97.192999999999998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163</v>
      </c>
      <c r="AU160" s="265" t="s">
        <v>87</v>
      </c>
      <c r="AV160" s="14" t="s">
        <v>87</v>
      </c>
      <c r="AW160" s="14" t="s">
        <v>33</v>
      </c>
      <c r="AX160" s="14" t="s">
        <v>85</v>
      </c>
      <c r="AY160" s="265" t="s">
        <v>149</v>
      </c>
    </row>
    <row r="161" s="2" customFormat="1" ht="16.5" customHeight="1">
      <c r="A161" s="39"/>
      <c r="B161" s="40"/>
      <c r="C161" s="227" t="s">
        <v>203</v>
      </c>
      <c r="D161" s="227" t="s">
        <v>155</v>
      </c>
      <c r="E161" s="228" t="s">
        <v>562</v>
      </c>
      <c r="F161" s="229" t="s">
        <v>563</v>
      </c>
      <c r="G161" s="230" t="s">
        <v>425</v>
      </c>
      <c r="H161" s="231">
        <v>90.504000000000005</v>
      </c>
      <c r="I161" s="232"/>
      <c r="J161" s="233">
        <f>ROUND(I161*H161,2)</f>
        <v>0</v>
      </c>
      <c r="K161" s="229" t="s">
        <v>159</v>
      </c>
      <c r="L161" s="45"/>
      <c r="M161" s="234" t="s">
        <v>1</v>
      </c>
      <c r="N161" s="235" t="s">
        <v>42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148</v>
      </c>
      <c r="AT161" s="238" t="s">
        <v>155</v>
      </c>
      <c r="AU161" s="238" t="s">
        <v>87</v>
      </c>
      <c r="AY161" s="18" t="s">
        <v>149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85</v>
      </c>
      <c r="BK161" s="239">
        <f>ROUND(I161*H161,2)</f>
        <v>0</v>
      </c>
      <c r="BL161" s="18" t="s">
        <v>148</v>
      </c>
      <c r="BM161" s="238" t="s">
        <v>2047</v>
      </c>
    </row>
    <row r="162" s="2" customFormat="1">
      <c r="A162" s="39"/>
      <c r="B162" s="40"/>
      <c r="C162" s="41"/>
      <c r="D162" s="240" t="s">
        <v>162</v>
      </c>
      <c r="E162" s="41"/>
      <c r="F162" s="241" t="s">
        <v>565</v>
      </c>
      <c r="G162" s="41"/>
      <c r="H162" s="41"/>
      <c r="I162" s="242"/>
      <c r="J162" s="41"/>
      <c r="K162" s="41"/>
      <c r="L162" s="45"/>
      <c r="M162" s="243"/>
      <c r="N162" s="24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162</v>
      </c>
      <c r="AU162" s="18" t="s">
        <v>87</v>
      </c>
    </row>
    <row r="163" s="14" customFormat="1">
      <c r="A163" s="14"/>
      <c r="B163" s="255"/>
      <c r="C163" s="256"/>
      <c r="D163" s="240" t="s">
        <v>163</v>
      </c>
      <c r="E163" s="257" t="s">
        <v>1</v>
      </c>
      <c r="F163" s="258" t="s">
        <v>2156</v>
      </c>
      <c r="G163" s="256"/>
      <c r="H163" s="259">
        <v>144.5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163</v>
      </c>
      <c r="AU163" s="265" t="s">
        <v>87</v>
      </c>
      <c r="AV163" s="14" t="s">
        <v>87</v>
      </c>
      <c r="AW163" s="14" t="s">
        <v>33</v>
      </c>
      <c r="AX163" s="14" t="s">
        <v>77</v>
      </c>
      <c r="AY163" s="265" t="s">
        <v>149</v>
      </c>
    </row>
    <row r="164" s="14" customFormat="1">
      <c r="A164" s="14"/>
      <c r="B164" s="255"/>
      <c r="C164" s="256"/>
      <c r="D164" s="240" t="s">
        <v>163</v>
      </c>
      <c r="E164" s="257" t="s">
        <v>1</v>
      </c>
      <c r="F164" s="258" t="s">
        <v>2157</v>
      </c>
      <c r="G164" s="256"/>
      <c r="H164" s="259">
        <v>-34.982999999999997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5" t="s">
        <v>163</v>
      </c>
      <c r="AU164" s="265" t="s">
        <v>87</v>
      </c>
      <c r="AV164" s="14" t="s">
        <v>87</v>
      </c>
      <c r="AW164" s="14" t="s">
        <v>33</v>
      </c>
      <c r="AX164" s="14" t="s">
        <v>77</v>
      </c>
      <c r="AY164" s="265" t="s">
        <v>149</v>
      </c>
    </row>
    <row r="165" s="13" customFormat="1">
      <c r="A165" s="13"/>
      <c r="B165" s="245"/>
      <c r="C165" s="246"/>
      <c r="D165" s="240" t="s">
        <v>163</v>
      </c>
      <c r="E165" s="247" t="s">
        <v>1</v>
      </c>
      <c r="F165" s="248" t="s">
        <v>2158</v>
      </c>
      <c r="G165" s="246"/>
      <c r="H165" s="247" t="s">
        <v>1</v>
      </c>
      <c r="I165" s="249"/>
      <c r="J165" s="246"/>
      <c r="K165" s="246"/>
      <c r="L165" s="250"/>
      <c r="M165" s="251"/>
      <c r="N165" s="252"/>
      <c r="O165" s="252"/>
      <c r="P165" s="252"/>
      <c r="Q165" s="252"/>
      <c r="R165" s="252"/>
      <c r="S165" s="252"/>
      <c r="T165" s="25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4" t="s">
        <v>163</v>
      </c>
      <c r="AU165" s="254" t="s">
        <v>87</v>
      </c>
      <c r="AV165" s="13" t="s">
        <v>85</v>
      </c>
      <c r="AW165" s="13" t="s">
        <v>33</v>
      </c>
      <c r="AX165" s="13" t="s">
        <v>77</v>
      </c>
      <c r="AY165" s="254" t="s">
        <v>149</v>
      </c>
    </row>
    <row r="166" s="14" customFormat="1">
      <c r="A166" s="14"/>
      <c r="B166" s="255"/>
      <c r="C166" s="256"/>
      <c r="D166" s="240" t="s">
        <v>163</v>
      </c>
      <c r="E166" s="257" t="s">
        <v>1</v>
      </c>
      <c r="F166" s="258" t="s">
        <v>2159</v>
      </c>
      <c r="G166" s="256"/>
      <c r="H166" s="259">
        <v>-7.6050000000000004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5" t="s">
        <v>163</v>
      </c>
      <c r="AU166" s="265" t="s">
        <v>87</v>
      </c>
      <c r="AV166" s="14" t="s">
        <v>87</v>
      </c>
      <c r="AW166" s="14" t="s">
        <v>33</v>
      </c>
      <c r="AX166" s="14" t="s">
        <v>77</v>
      </c>
      <c r="AY166" s="265" t="s">
        <v>149</v>
      </c>
    </row>
    <row r="167" s="13" customFormat="1">
      <c r="A167" s="13"/>
      <c r="B167" s="245"/>
      <c r="C167" s="246"/>
      <c r="D167" s="240" t="s">
        <v>163</v>
      </c>
      <c r="E167" s="247" t="s">
        <v>1</v>
      </c>
      <c r="F167" s="248" t="s">
        <v>1646</v>
      </c>
      <c r="G167" s="246"/>
      <c r="H167" s="247" t="s">
        <v>1</v>
      </c>
      <c r="I167" s="249"/>
      <c r="J167" s="246"/>
      <c r="K167" s="246"/>
      <c r="L167" s="250"/>
      <c r="M167" s="251"/>
      <c r="N167" s="252"/>
      <c r="O167" s="252"/>
      <c r="P167" s="252"/>
      <c r="Q167" s="252"/>
      <c r="R167" s="252"/>
      <c r="S167" s="252"/>
      <c r="T167" s="25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4" t="s">
        <v>163</v>
      </c>
      <c r="AU167" s="254" t="s">
        <v>87</v>
      </c>
      <c r="AV167" s="13" t="s">
        <v>85</v>
      </c>
      <c r="AW167" s="13" t="s">
        <v>33</v>
      </c>
      <c r="AX167" s="13" t="s">
        <v>77</v>
      </c>
      <c r="AY167" s="254" t="s">
        <v>149</v>
      </c>
    </row>
    <row r="168" s="14" customFormat="1">
      <c r="A168" s="14"/>
      <c r="B168" s="255"/>
      <c r="C168" s="256"/>
      <c r="D168" s="240" t="s">
        <v>163</v>
      </c>
      <c r="E168" s="257" t="s">
        <v>1</v>
      </c>
      <c r="F168" s="258" t="s">
        <v>2160</v>
      </c>
      <c r="G168" s="256"/>
      <c r="H168" s="259">
        <v>-11.408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163</v>
      </c>
      <c r="AU168" s="265" t="s">
        <v>87</v>
      </c>
      <c r="AV168" s="14" t="s">
        <v>87</v>
      </c>
      <c r="AW168" s="14" t="s">
        <v>33</v>
      </c>
      <c r="AX168" s="14" t="s">
        <v>77</v>
      </c>
      <c r="AY168" s="265" t="s">
        <v>149</v>
      </c>
    </row>
    <row r="169" s="13" customFormat="1">
      <c r="A169" s="13"/>
      <c r="B169" s="245"/>
      <c r="C169" s="246"/>
      <c r="D169" s="240" t="s">
        <v>163</v>
      </c>
      <c r="E169" s="247" t="s">
        <v>1</v>
      </c>
      <c r="F169" s="248" t="s">
        <v>1346</v>
      </c>
      <c r="G169" s="246"/>
      <c r="H169" s="247" t="s">
        <v>1</v>
      </c>
      <c r="I169" s="249"/>
      <c r="J169" s="246"/>
      <c r="K169" s="246"/>
      <c r="L169" s="250"/>
      <c r="M169" s="251"/>
      <c r="N169" s="252"/>
      <c r="O169" s="252"/>
      <c r="P169" s="252"/>
      <c r="Q169" s="252"/>
      <c r="R169" s="252"/>
      <c r="S169" s="252"/>
      <c r="T169" s="25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4" t="s">
        <v>163</v>
      </c>
      <c r="AU169" s="254" t="s">
        <v>87</v>
      </c>
      <c r="AV169" s="13" t="s">
        <v>85</v>
      </c>
      <c r="AW169" s="13" t="s">
        <v>33</v>
      </c>
      <c r="AX169" s="13" t="s">
        <v>77</v>
      </c>
      <c r="AY169" s="254" t="s">
        <v>149</v>
      </c>
    </row>
    <row r="170" s="15" customFormat="1">
      <c r="A170" s="15"/>
      <c r="B170" s="269"/>
      <c r="C170" s="270"/>
      <c r="D170" s="240" t="s">
        <v>163</v>
      </c>
      <c r="E170" s="271" t="s">
        <v>1</v>
      </c>
      <c r="F170" s="272" t="s">
        <v>319</v>
      </c>
      <c r="G170" s="270"/>
      <c r="H170" s="273">
        <v>90.504000000000005</v>
      </c>
      <c r="I170" s="274"/>
      <c r="J170" s="270"/>
      <c r="K170" s="270"/>
      <c r="L170" s="275"/>
      <c r="M170" s="276"/>
      <c r="N170" s="277"/>
      <c r="O170" s="277"/>
      <c r="P170" s="277"/>
      <c r="Q170" s="277"/>
      <c r="R170" s="277"/>
      <c r="S170" s="277"/>
      <c r="T170" s="278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9" t="s">
        <v>163</v>
      </c>
      <c r="AU170" s="279" t="s">
        <v>87</v>
      </c>
      <c r="AV170" s="15" t="s">
        <v>148</v>
      </c>
      <c r="AW170" s="15" t="s">
        <v>33</v>
      </c>
      <c r="AX170" s="15" t="s">
        <v>85</v>
      </c>
      <c r="AY170" s="279" t="s">
        <v>149</v>
      </c>
    </row>
    <row r="171" s="2" customFormat="1" ht="16.5" customHeight="1">
      <c r="A171" s="39"/>
      <c r="B171" s="40"/>
      <c r="C171" s="227" t="s">
        <v>209</v>
      </c>
      <c r="D171" s="227" t="s">
        <v>155</v>
      </c>
      <c r="E171" s="228" t="s">
        <v>2161</v>
      </c>
      <c r="F171" s="229" t="s">
        <v>2162</v>
      </c>
      <c r="G171" s="230" t="s">
        <v>425</v>
      </c>
      <c r="H171" s="231">
        <v>33.284999999999997</v>
      </c>
      <c r="I171" s="232"/>
      <c r="J171" s="233">
        <f>ROUND(I171*H171,2)</f>
        <v>0</v>
      </c>
      <c r="K171" s="229" t="s">
        <v>159</v>
      </c>
      <c r="L171" s="45"/>
      <c r="M171" s="234" t="s">
        <v>1</v>
      </c>
      <c r="N171" s="235" t="s">
        <v>42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148</v>
      </c>
      <c r="AT171" s="238" t="s">
        <v>155</v>
      </c>
      <c r="AU171" s="238" t="s">
        <v>87</v>
      </c>
      <c r="AY171" s="18" t="s">
        <v>149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85</v>
      </c>
      <c r="BK171" s="239">
        <f>ROUND(I171*H171,2)</f>
        <v>0</v>
      </c>
      <c r="BL171" s="18" t="s">
        <v>148</v>
      </c>
      <c r="BM171" s="238" t="s">
        <v>2053</v>
      </c>
    </row>
    <row r="172" s="2" customFormat="1">
      <c r="A172" s="39"/>
      <c r="B172" s="40"/>
      <c r="C172" s="41"/>
      <c r="D172" s="240" t="s">
        <v>162</v>
      </c>
      <c r="E172" s="41"/>
      <c r="F172" s="241" t="s">
        <v>2163</v>
      </c>
      <c r="G172" s="41"/>
      <c r="H172" s="41"/>
      <c r="I172" s="242"/>
      <c r="J172" s="41"/>
      <c r="K172" s="41"/>
      <c r="L172" s="45"/>
      <c r="M172" s="243"/>
      <c r="N172" s="24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162</v>
      </c>
      <c r="AU172" s="18" t="s">
        <v>87</v>
      </c>
    </row>
    <row r="173" s="13" customFormat="1">
      <c r="A173" s="13"/>
      <c r="B173" s="245"/>
      <c r="C173" s="246"/>
      <c r="D173" s="240" t="s">
        <v>163</v>
      </c>
      <c r="E173" s="247" t="s">
        <v>1</v>
      </c>
      <c r="F173" s="248" t="s">
        <v>2164</v>
      </c>
      <c r="G173" s="246"/>
      <c r="H173" s="247" t="s">
        <v>1</v>
      </c>
      <c r="I173" s="249"/>
      <c r="J173" s="246"/>
      <c r="K173" s="246"/>
      <c r="L173" s="250"/>
      <c r="M173" s="251"/>
      <c r="N173" s="252"/>
      <c r="O173" s="252"/>
      <c r="P173" s="252"/>
      <c r="Q173" s="252"/>
      <c r="R173" s="252"/>
      <c r="S173" s="252"/>
      <c r="T173" s="25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4" t="s">
        <v>163</v>
      </c>
      <c r="AU173" s="254" t="s">
        <v>87</v>
      </c>
      <c r="AV173" s="13" t="s">
        <v>85</v>
      </c>
      <c r="AW173" s="13" t="s">
        <v>33</v>
      </c>
      <c r="AX173" s="13" t="s">
        <v>77</v>
      </c>
      <c r="AY173" s="254" t="s">
        <v>149</v>
      </c>
    </row>
    <row r="174" s="14" customFormat="1">
      <c r="A174" s="14"/>
      <c r="B174" s="255"/>
      <c r="C174" s="256"/>
      <c r="D174" s="240" t="s">
        <v>163</v>
      </c>
      <c r="E174" s="257" t="s">
        <v>1</v>
      </c>
      <c r="F174" s="258" t="s">
        <v>2165</v>
      </c>
      <c r="G174" s="256"/>
      <c r="H174" s="259">
        <v>34.982999999999997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5" t="s">
        <v>163</v>
      </c>
      <c r="AU174" s="265" t="s">
        <v>87</v>
      </c>
      <c r="AV174" s="14" t="s">
        <v>87</v>
      </c>
      <c r="AW174" s="14" t="s">
        <v>33</v>
      </c>
      <c r="AX174" s="14" t="s">
        <v>77</v>
      </c>
      <c r="AY174" s="265" t="s">
        <v>149</v>
      </c>
    </row>
    <row r="175" s="16" customFormat="1">
      <c r="A175" s="16"/>
      <c r="B175" s="290"/>
      <c r="C175" s="291"/>
      <c r="D175" s="240" t="s">
        <v>163</v>
      </c>
      <c r="E175" s="292" t="s">
        <v>1</v>
      </c>
      <c r="F175" s="293" t="s">
        <v>584</v>
      </c>
      <c r="G175" s="291"/>
      <c r="H175" s="294">
        <v>34.982999999999997</v>
      </c>
      <c r="I175" s="295"/>
      <c r="J175" s="291"/>
      <c r="K175" s="291"/>
      <c r="L175" s="296"/>
      <c r="M175" s="297"/>
      <c r="N175" s="298"/>
      <c r="O175" s="298"/>
      <c r="P175" s="298"/>
      <c r="Q175" s="298"/>
      <c r="R175" s="298"/>
      <c r="S175" s="298"/>
      <c r="T175" s="299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300" t="s">
        <v>163</v>
      </c>
      <c r="AU175" s="300" t="s">
        <v>87</v>
      </c>
      <c r="AV175" s="16" t="s">
        <v>171</v>
      </c>
      <c r="AW175" s="16" t="s">
        <v>33</v>
      </c>
      <c r="AX175" s="16" t="s">
        <v>77</v>
      </c>
      <c r="AY175" s="300" t="s">
        <v>149</v>
      </c>
    </row>
    <row r="176" s="13" customFormat="1">
      <c r="A176" s="13"/>
      <c r="B176" s="245"/>
      <c r="C176" s="246"/>
      <c r="D176" s="240" t="s">
        <v>163</v>
      </c>
      <c r="E176" s="247" t="s">
        <v>1</v>
      </c>
      <c r="F176" s="248" t="s">
        <v>585</v>
      </c>
      <c r="G176" s="246"/>
      <c r="H176" s="247" t="s">
        <v>1</v>
      </c>
      <c r="I176" s="249"/>
      <c r="J176" s="246"/>
      <c r="K176" s="246"/>
      <c r="L176" s="250"/>
      <c r="M176" s="251"/>
      <c r="N176" s="252"/>
      <c r="O176" s="252"/>
      <c r="P176" s="252"/>
      <c r="Q176" s="252"/>
      <c r="R176" s="252"/>
      <c r="S176" s="252"/>
      <c r="T176" s="25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4" t="s">
        <v>163</v>
      </c>
      <c r="AU176" s="254" t="s">
        <v>87</v>
      </c>
      <c r="AV176" s="13" t="s">
        <v>85</v>
      </c>
      <c r="AW176" s="13" t="s">
        <v>33</v>
      </c>
      <c r="AX176" s="13" t="s">
        <v>77</v>
      </c>
      <c r="AY176" s="254" t="s">
        <v>149</v>
      </c>
    </row>
    <row r="177" s="14" customFormat="1">
      <c r="A177" s="14"/>
      <c r="B177" s="255"/>
      <c r="C177" s="256"/>
      <c r="D177" s="240" t="s">
        <v>163</v>
      </c>
      <c r="E177" s="257" t="s">
        <v>1</v>
      </c>
      <c r="F177" s="258" t="s">
        <v>2166</v>
      </c>
      <c r="G177" s="256"/>
      <c r="H177" s="259">
        <v>-1.698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5" t="s">
        <v>163</v>
      </c>
      <c r="AU177" s="265" t="s">
        <v>87</v>
      </c>
      <c r="AV177" s="14" t="s">
        <v>87</v>
      </c>
      <c r="AW177" s="14" t="s">
        <v>33</v>
      </c>
      <c r="AX177" s="14" t="s">
        <v>77</v>
      </c>
      <c r="AY177" s="265" t="s">
        <v>149</v>
      </c>
    </row>
    <row r="178" s="15" customFormat="1">
      <c r="A178" s="15"/>
      <c r="B178" s="269"/>
      <c r="C178" s="270"/>
      <c r="D178" s="240" t="s">
        <v>163</v>
      </c>
      <c r="E178" s="271" t="s">
        <v>1</v>
      </c>
      <c r="F178" s="272" t="s">
        <v>319</v>
      </c>
      <c r="G178" s="270"/>
      <c r="H178" s="273">
        <v>33.284999999999997</v>
      </c>
      <c r="I178" s="274"/>
      <c r="J178" s="270"/>
      <c r="K178" s="270"/>
      <c r="L178" s="275"/>
      <c r="M178" s="276"/>
      <c r="N178" s="277"/>
      <c r="O178" s="277"/>
      <c r="P178" s="277"/>
      <c r="Q178" s="277"/>
      <c r="R178" s="277"/>
      <c r="S178" s="277"/>
      <c r="T178" s="278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9" t="s">
        <v>163</v>
      </c>
      <c r="AU178" s="279" t="s">
        <v>87</v>
      </c>
      <c r="AV178" s="15" t="s">
        <v>148</v>
      </c>
      <c r="AW178" s="15" t="s">
        <v>33</v>
      </c>
      <c r="AX178" s="15" t="s">
        <v>85</v>
      </c>
      <c r="AY178" s="279" t="s">
        <v>149</v>
      </c>
    </row>
    <row r="179" s="2" customFormat="1" ht="16.5" customHeight="1">
      <c r="A179" s="39"/>
      <c r="B179" s="40"/>
      <c r="C179" s="280" t="s">
        <v>214</v>
      </c>
      <c r="D179" s="280" t="s">
        <v>553</v>
      </c>
      <c r="E179" s="281" t="s">
        <v>589</v>
      </c>
      <c r="F179" s="282" t="s">
        <v>590</v>
      </c>
      <c r="G179" s="283" t="s">
        <v>534</v>
      </c>
      <c r="H179" s="284">
        <v>66.569999999999993</v>
      </c>
      <c r="I179" s="285"/>
      <c r="J179" s="286">
        <f>ROUND(I179*H179,2)</f>
        <v>0</v>
      </c>
      <c r="K179" s="282" t="s">
        <v>159</v>
      </c>
      <c r="L179" s="287"/>
      <c r="M179" s="288" t="s">
        <v>1</v>
      </c>
      <c r="N179" s="289" t="s">
        <v>42</v>
      </c>
      <c r="O179" s="92"/>
      <c r="P179" s="236">
        <f>O179*H179</f>
        <v>0</v>
      </c>
      <c r="Q179" s="236">
        <v>1</v>
      </c>
      <c r="R179" s="236">
        <f>Q179*H179</f>
        <v>66.569999999999993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197</v>
      </c>
      <c r="AT179" s="238" t="s">
        <v>553</v>
      </c>
      <c r="AU179" s="238" t="s">
        <v>87</v>
      </c>
      <c r="AY179" s="18" t="s">
        <v>149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85</v>
      </c>
      <c r="BK179" s="239">
        <f>ROUND(I179*H179,2)</f>
        <v>0</v>
      </c>
      <c r="BL179" s="18" t="s">
        <v>148</v>
      </c>
      <c r="BM179" s="238" t="s">
        <v>2057</v>
      </c>
    </row>
    <row r="180" s="2" customFormat="1">
      <c r="A180" s="39"/>
      <c r="B180" s="40"/>
      <c r="C180" s="41"/>
      <c r="D180" s="240" t="s">
        <v>162</v>
      </c>
      <c r="E180" s="41"/>
      <c r="F180" s="241" t="s">
        <v>590</v>
      </c>
      <c r="G180" s="41"/>
      <c r="H180" s="41"/>
      <c r="I180" s="242"/>
      <c r="J180" s="41"/>
      <c r="K180" s="41"/>
      <c r="L180" s="45"/>
      <c r="M180" s="243"/>
      <c r="N180" s="244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162</v>
      </c>
      <c r="AU180" s="18" t="s">
        <v>87</v>
      </c>
    </row>
    <row r="181" s="14" customFormat="1">
      <c r="A181" s="14"/>
      <c r="B181" s="255"/>
      <c r="C181" s="256"/>
      <c r="D181" s="240" t="s">
        <v>163</v>
      </c>
      <c r="E181" s="257" t="s">
        <v>1</v>
      </c>
      <c r="F181" s="258" t="s">
        <v>2167</v>
      </c>
      <c r="G181" s="256"/>
      <c r="H181" s="259">
        <v>66.569999999999993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5" t="s">
        <v>163</v>
      </c>
      <c r="AU181" s="265" t="s">
        <v>87</v>
      </c>
      <c r="AV181" s="14" t="s">
        <v>87</v>
      </c>
      <c r="AW181" s="14" t="s">
        <v>33</v>
      </c>
      <c r="AX181" s="14" t="s">
        <v>85</v>
      </c>
      <c r="AY181" s="265" t="s">
        <v>149</v>
      </c>
    </row>
    <row r="182" s="12" customFormat="1" ht="22.8" customHeight="1">
      <c r="A182" s="12"/>
      <c r="B182" s="211"/>
      <c r="C182" s="212"/>
      <c r="D182" s="213" t="s">
        <v>76</v>
      </c>
      <c r="E182" s="225" t="s">
        <v>148</v>
      </c>
      <c r="F182" s="225" t="s">
        <v>719</v>
      </c>
      <c r="G182" s="212"/>
      <c r="H182" s="212"/>
      <c r="I182" s="215"/>
      <c r="J182" s="226">
        <f>BK182</f>
        <v>0</v>
      </c>
      <c r="K182" s="212"/>
      <c r="L182" s="217"/>
      <c r="M182" s="218"/>
      <c r="N182" s="219"/>
      <c r="O182" s="219"/>
      <c r="P182" s="220">
        <f>SUM(P183:P191)</f>
        <v>0</v>
      </c>
      <c r="Q182" s="219"/>
      <c r="R182" s="220">
        <f>SUM(R183:R191)</f>
        <v>0</v>
      </c>
      <c r="S182" s="219"/>
      <c r="T182" s="221">
        <f>SUM(T183:T191)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2" t="s">
        <v>85</v>
      </c>
      <c r="AT182" s="223" t="s">
        <v>76</v>
      </c>
      <c r="AU182" s="223" t="s">
        <v>85</v>
      </c>
      <c r="AY182" s="222" t="s">
        <v>149</v>
      </c>
      <c r="BK182" s="224">
        <f>SUM(BK183:BK191)</f>
        <v>0</v>
      </c>
    </row>
    <row r="183" s="2" customFormat="1" ht="16.5" customHeight="1">
      <c r="A183" s="39"/>
      <c r="B183" s="40"/>
      <c r="C183" s="227" t="s">
        <v>222</v>
      </c>
      <c r="D183" s="227" t="s">
        <v>155</v>
      </c>
      <c r="E183" s="228" t="s">
        <v>1357</v>
      </c>
      <c r="F183" s="229" t="s">
        <v>1358</v>
      </c>
      <c r="G183" s="230" t="s">
        <v>425</v>
      </c>
      <c r="H183" s="231">
        <v>11.408</v>
      </c>
      <c r="I183" s="232"/>
      <c r="J183" s="233">
        <f>ROUND(I183*H183,2)</f>
        <v>0</v>
      </c>
      <c r="K183" s="229" t="s">
        <v>159</v>
      </c>
      <c r="L183" s="45"/>
      <c r="M183" s="234" t="s">
        <v>1</v>
      </c>
      <c r="N183" s="235" t="s">
        <v>42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148</v>
      </c>
      <c r="AT183" s="238" t="s">
        <v>155</v>
      </c>
      <c r="AU183" s="238" t="s">
        <v>87</v>
      </c>
      <c r="AY183" s="18" t="s">
        <v>149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148</v>
      </c>
      <c r="BM183" s="238" t="s">
        <v>2168</v>
      </c>
    </row>
    <row r="184" s="2" customFormat="1">
      <c r="A184" s="39"/>
      <c r="B184" s="40"/>
      <c r="C184" s="41"/>
      <c r="D184" s="240" t="s">
        <v>162</v>
      </c>
      <c r="E184" s="41"/>
      <c r="F184" s="241" t="s">
        <v>1360</v>
      </c>
      <c r="G184" s="41"/>
      <c r="H184" s="41"/>
      <c r="I184" s="242"/>
      <c r="J184" s="41"/>
      <c r="K184" s="41"/>
      <c r="L184" s="45"/>
      <c r="M184" s="243"/>
      <c r="N184" s="244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162</v>
      </c>
      <c r="AU184" s="18" t="s">
        <v>87</v>
      </c>
    </row>
    <row r="185" s="13" customFormat="1">
      <c r="A185" s="13"/>
      <c r="B185" s="245"/>
      <c r="C185" s="246"/>
      <c r="D185" s="240" t="s">
        <v>163</v>
      </c>
      <c r="E185" s="247" t="s">
        <v>1</v>
      </c>
      <c r="F185" s="248" t="s">
        <v>1361</v>
      </c>
      <c r="G185" s="246"/>
      <c r="H185" s="247" t="s">
        <v>1</v>
      </c>
      <c r="I185" s="249"/>
      <c r="J185" s="246"/>
      <c r="K185" s="246"/>
      <c r="L185" s="250"/>
      <c r="M185" s="251"/>
      <c r="N185" s="252"/>
      <c r="O185" s="252"/>
      <c r="P185" s="252"/>
      <c r="Q185" s="252"/>
      <c r="R185" s="252"/>
      <c r="S185" s="252"/>
      <c r="T185" s="25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4" t="s">
        <v>163</v>
      </c>
      <c r="AU185" s="254" t="s">
        <v>87</v>
      </c>
      <c r="AV185" s="13" t="s">
        <v>85</v>
      </c>
      <c r="AW185" s="13" t="s">
        <v>33</v>
      </c>
      <c r="AX185" s="13" t="s">
        <v>77</v>
      </c>
      <c r="AY185" s="254" t="s">
        <v>149</v>
      </c>
    </row>
    <row r="186" s="13" customFormat="1">
      <c r="A186" s="13"/>
      <c r="B186" s="245"/>
      <c r="C186" s="246"/>
      <c r="D186" s="240" t="s">
        <v>163</v>
      </c>
      <c r="E186" s="247" t="s">
        <v>1</v>
      </c>
      <c r="F186" s="248" t="s">
        <v>1362</v>
      </c>
      <c r="G186" s="246"/>
      <c r="H186" s="247" t="s">
        <v>1</v>
      </c>
      <c r="I186" s="249"/>
      <c r="J186" s="246"/>
      <c r="K186" s="246"/>
      <c r="L186" s="250"/>
      <c r="M186" s="251"/>
      <c r="N186" s="252"/>
      <c r="O186" s="252"/>
      <c r="P186" s="252"/>
      <c r="Q186" s="252"/>
      <c r="R186" s="252"/>
      <c r="S186" s="252"/>
      <c r="T186" s="25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4" t="s">
        <v>163</v>
      </c>
      <c r="AU186" s="254" t="s">
        <v>87</v>
      </c>
      <c r="AV186" s="13" t="s">
        <v>85</v>
      </c>
      <c r="AW186" s="13" t="s">
        <v>33</v>
      </c>
      <c r="AX186" s="13" t="s">
        <v>77</v>
      </c>
      <c r="AY186" s="254" t="s">
        <v>149</v>
      </c>
    </row>
    <row r="187" s="14" customFormat="1">
      <c r="A187" s="14"/>
      <c r="B187" s="255"/>
      <c r="C187" s="256"/>
      <c r="D187" s="240" t="s">
        <v>163</v>
      </c>
      <c r="E187" s="257" t="s">
        <v>1</v>
      </c>
      <c r="F187" s="258" t="s">
        <v>2169</v>
      </c>
      <c r="G187" s="256"/>
      <c r="H187" s="259">
        <v>11.408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5" t="s">
        <v>163</v>
      </c>
      <c r="AU187" s="265" t="s">
        <v>87</v>
      </c>
      <c r="AV187" s="14" t="s">
        <v>87</v>
      </c>
      <c r="AW187" s="14" t="s">
        <v>33</v>
      </c>
      <c r="AX187" s="14" t="s">
        <v>85</v>
      </c>
      <c r="AY187" s="265" t="s">
        <v>149</v>
      </c>
    </row>
    <row r="188" s="2" customFormat="1" ht="16.5" customHeight="1">
      <c r="A188" s="39"/>
      <c r="B188" s="40"/>
      <c r="C188" s="227" t="s">
        <v>229</v>
      </c>
      <c r="D188" s="227" t="s">
        <v>155</v>
      </c>
      <c r="E188" s="228" t="s">
        <v>727</v>
      </c>
      <c r="F188" s="229" t="s">
        <v>728</v>
      </c>
      <c r="G188" s="230" t="s">
        <v>425</v>
      </c>
      <c r="H188" s="231">
        <v>7.6050000000000004</v>
      </c>
      <c r="I188" s="232"/>
      <c r="J188" s="233">
        <f>ROUND(I188*H188,2)</f>
        <v>0</v>
      </c>
      <c r="K188" s="229" t="s">
        <v>159</v>
      </c>
      <c r="L188" s="45"/>
      <c r="M188" s="234" t="s">
        <v>1</v>
      </c>
      <c r="N188" s="235" t="s">
        <v>42</v>
      </c>
      <c r="O188" s="92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148</v>
      </c>
      <c r="AT188" s="238" t="s">
        <v>155</v>
      </c>
      <c r="AU188" s="238" t="s">
        <v>87</v>
      </c>
      <c r="AY188" s="18" t="s">
        <v>149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85</v>
      </c>
      <c r="BK188" s="239">
        <f>ROUND(I188*H188,2)</f>
        <v>0</v>
      </c>
      <c r="BL188" s="18" t="s">
        <v>148</v>
      </c>
      <c r="BM188" s="238" t="s">
        <v>2061</v>
      </c>
    </row>
    <row r="189" s="2" customFormat="1">
      <c r="A189" s="39"/>
      <c r="B189" s="40"/>
      <c r="C189" s="41"/>
      <c r="D189" s="240" t="s">
        <v>162</v>
      </c>
      <c r="E189" s="41"/>
      <c r="F189" s="241" t="s">
        <v>730</v>
      </c>
      <c r="G189" s="41"/>
      <c r="H189" s="41"/>
      <c r="I189" s="242"/>
      <c r="J189" s="41"/>
      <c r="K189" s="41"/>
      <c r="L189" s="45"/>
      <c r="M189" s="243"/>
      <c r="N189" s="244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162</v>
      </c>
      <c r="AU189" s="18" t="s">
        <v>87</v>
      </c>
    </row>
    <row r="190" s="13" customFormat="1">
      <c r="A190" s="13"/>
      <c r="B190" s="245"/>
      <c r="C190" s="246"/>
      <c r="D190" s="240" t="s">
        <v>163</v>
      </c>
      <c r="E190" s="247" t="s">
        <v>1</v>
      </c>
      <c r="F190" s="248" t="s">
        <v>2170</v>
      </c>
      <c r="G190" s="246"/>
      <c r="H190" s="247" t="s">
        <v>1</v>
      </c>
      <c r="I190" s="249"/>
      <c r="J190" s="246"/>
      <c r="K190" s="246"/>
      <c r="L190" s="250"/>
      <c r="M190" s="251"/>
      <c r="N190" s="252"/>
      <c r="O190" s="252"/>
      <c r="P190" s="252"/>
      <c r="Q190" s="252"/>
      <c r="R190" s="252"/>
      <c r="S190" s="252"/>
      <c r="T190" s="25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4" t="s">
        <v>163</v>
      </c>
      <c r="AU190" s="254" t="s">
        <v>87</v>
      </c>
      <c r="AV190" s="13" t="s">
        <v>85</v>
      </c>
      <c r="AW190" s="13" t="s">
        <v>33</v>
      </c>
      <c r="AX190" s="13" t="s">
        <v>77</v>
      </c>
      <c r="AY190" s="254" t="s">
        <v>149</v>
      </c>
    </row>
    <row r="191" s="14" customFormat="1">
      <c r="A191" s="14"/>
      <c r="B191" s="255"/>
      <c r="C191" s="256"/>
      <c r="D191" s="240" t="s">
        <v>163</v>
      </c>
      <c r="E191" s="257" t="s">
        <v>1</v>
      </c>
      <c r="F191" s="258" t="s">
        <v>2171</v>
      </c>
      <c r="G191" s="256"/>
      <c r="H191" s="259">
        <v>7.6050000000000004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5" t="s">
        <v>163</v>
      </c>
      <c r="AU191" s="265" t="s">
        <v>87</v>
      </c>
      <c r="AV191" s="14" t="s">
        <v>87</v>
      </c>
      <c r="AW191" s="14" t="s">
        <v>33</v>
      </c>
      <c r="AX191" s="14" t="s">
        <v>85</v>
      </c>
      <c r="AY191" s="265" t="s">
        <v>149</v>
      </c>
    </row>
    <row r="192" s="12" customFormat="1" ht="22.8" customHeight="1">
      <c r="A192" s="12"/>
      <c r="B192" s="211"/>
      <c r="C192" s="212"/>
      <c r="D192" s="213" t="s">
        <v>76</v>
      </c>
      <c r="E192" s="225" t="s">
        <v>197</v>
      </c>
      <c r="F192" s="225" t="s">
        <v>889</v>
      </c>
      <c r="G192" s="212"/>
      <c r="H192" s="212"/>
      <c r="I192" s="215"/>
      <c r="J192" s="226">
        <f>BK192</f>
        <v>0</v>
      </c>
      <c r="K192" s="212"/>
      <c r="L192" s="217"/>
      <c r="M192" s="218"/>
      <c r="N192" s="219"/>
      <c r="O192" s="219"/>
      <c r="P192" s="220">
        <f>SUM(P193:P214)</f>
        <v>0</v>
      </c>
      <c r="Q192" s="219"/>
      <c r="R192" s="220">
        <f>SUM(R193:R214)</f>
        <v>0.37989199999999995</v>
      </c>
      <c r="S192" s="219"/>
      <c r="T192" s="221">
        <f>SUM(T193:T214)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2" t="s">
        <v>85</v>
      </c>
      <c r="AT192" s="223" t="s">
        <v>76</v>
      </c>
      <c r="AU192" s="223" t="s">
        <v>85</v>
      </c>
      <c r="AY192" s="222" t="s">
        <v>149</v>
      </c>
      <c r="BK192" s="224">
        <f>SUM(BK193:BK214)</f>
        <v>0</v>
      </c>
    </row>
    <row r="193" s="2" customFormat="1" ht="16.5" customHeight="1">
      <c r="A193" s="39"/>
      <c r="B193" s="40"/>
      <c r="C193" s="227" t="s">
        <v>236</v>
      </c>
      <c r="D193" s="227" t="s">
        <v>155</v>
      </c>
      <c r="E193" s="228" t="s">
        <v>904</v>
      </c>
      <c r="F193" s="229" t="s">
        <v>905</v>
      </c>
      <c r="G193" s="230" t="s">
        <v>411</v>
      </c>
      <c r="H193" s="231">
        <v>84.5</v>
      </c>
      <c r="I193" s="232"/>
      <c r="J193" s="233">
        <f>ROUND(I193*H193,2)</f>
        <v>0</v>
      </c>
      <c r="K193" s="229" t="s">
        <v>159</v>
      </c>
      <c r="L193" s="45"/>
      <c r="M193" s="234" t="s">
        <v>1</v>
      </c>
      <c r="N193" s="235" t="s">
        <v>42</v>
      </c>
      <c r="O193" s="92"/>
      <c r="P193" s="236">
        <f>O193*H193</f>
        <v>0</v>
      </c>
      <c r="Q193" s="236">
        <v>1.0000000000000001E-05</v>
      </c>
      <c r="R193" s="236">
        <f>Q193*H193</f>
        <v>0.00084500000000000005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148</v>
      </c>
      <c r="AT193" s="238" t="s">
        <v>155</v>
      </c>
      <c r="AU193" s="238" t="s">
        <v>87</v>
      </c>
      <c r="AY193" s="18" t="s">
        <v>149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85</v>
      </c>
      <c r="BK193" s="239">
        <f>ROUND(I193*H193,2)</f>
        <v>0</v>
      </c>
      <c r="BL193" s="18" t="s">
        <v>148</v>
      </c>
      <c r="BM193" s="238" t="s">
        <v>2172</v>
      </c>
    </row>
    <row r="194" s="2" customFormat="1">
      <c r="A194" s="39"/>
      <c r="B194" s="40"/>
      <c r="C194" s="41"/>
      <c r="D194" s="240" t="s">
        <v>162</v>
      </c>
      <c r="E194" s="41"/>
      <c r="F194" s="241" t="s">
        <v>907</v>
      </c>
      <c r="G194" s="41"/>
      <c r="H194" s="41"/>
      <c r="I194" s="242"/>
      <c r="J194" s="41"/>
      <c r="K194" s="41"/>
      <c r="L194" s="45"/>
      <c r="M194" s="243"/>
      <c r="N194" s="244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162</v>
      </c>
      <c r="AU194" s="18" t="s">
        <v>87</v>
      </c>
    </row>
    <row r="195" s="14" customFormat="1">
      <c r="A195" s="14"/>
      <c r="B195" s="255"/>
      <c r="C195" s="256"/>
      <c r="D195" s="240" t="s">
        <v>163</v>
      </c>
      <c r="E195" s="257" t="s">
        <v>1</v>
      </c>
      <c r="F195" s="258" t="s">
        <v>2173</v>
      </c>
      <c r="G195" s="256"/>
      <c r="H195" s="259">
        <v>84.5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5" t="s">
        <v>163</v>
      </c>
      <c r="AU195" s="265" t="s">
        <v>87</v>
      </c>
      <c r="AV195" s="14" t="s">
        <v>87</v>
      </c>
      <c r="AW195" s="14" t="s">
        <v>33</v>
      </c>
      <c r="AX195" s="14" t="s">
        <v>85</v>
      </c>
      <c r="AY195" s="265" t="s">
        <v>149</v>
      </c>
    </row>
    <row r="196" s="2" customFormat="1" ht="16.5" customHeight="1">
      <c r="A196" s="39"/>
      <c r="B196" s="40"/>
      <c r="C196" s="280" t="s">
        <v>8</v>
      </c>
      <c r="D196" s="280" t="s">
        <v>553</v>
      </c>
      <c r="E196" s="281" t="s">
        <v>910</v>
      </c>
      <c r="F196" s="282" t="s">
        <v>911</v>
      </c>
      <c r="G196" s="283" t="s">
        <v>411</v>
      </c>
      <c r="H196" s="284">
        <v>87.034999999999997</v>
      </c>
      <c r="I196" s="285"/>
      <c r="J196" s="286">
        <f>ROUND(I196*H196,2)</f>
        <v>0</v>
      </c>
      <c r="K196" s="282" t="s">
        <v>159</v>
      </c>
      <c r="L196" s="287"/>
      <c r="M196" s="288" t="s">
        <v>1</v>
      </c>
      <c r="N196" s="289" t="s">
        <v>42</v>
      </c>
      <c r="O196" s="92"/>
      <c r="P196" s="236">
        <f>O196*H196</f>
        <v>0</v>
      </c>
      <c r="Q196" s="236">
        <v>0.0041999999999999997</v>
      </c>
      <c r="R196" s="236">
        <f>Q196*H196</f>
        <v>0.36554699999999996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197</v>
      </c>
      <c r="AT196" s="238" t="s">
        <v>553</v>
      </c>
      <c r="AU196" s="238" t="s">
        <v>87</v>
      </c>
      <c r="AY196" s="18" t="s">
        <v>149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85</v>
      </c>
      <c r="BK196" s="239">
        <f>ROUND(I196*H196,2)</f>
        <v>0</v>
      </c>
      <c r="BL196" s="18" t="s">
        <v>148</v>
      </c>
      <c r="BM196" s="238" t="s">
        <v>2174</v>
      </c>
    </row>
    <row r="197" s="2" customFormat="1">
      <c r="A197" s="39"/>
      <c r="B197" s="40"/>
      <c r="C197" s="41"/>
      <c r="D197" s="240" t="s">
        <v>162</v>
      </c>
      <c r="E197" s="41"/>
      <c r="F197" s="241" t="s">
        <v>911</v>
      </c>
      <c r="G197" s="41"/>
      <c r="H197" s="41"/>
      <c r="I197" s="242"/>
      <c r="J197" s="41"/>
      <c r="K197" s="41"/>
      <c r="L197" s="45"/>
      <c r="M197" s="243"/>
      <c r="N197" s="244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162</v>
      </c>
      <c r="AU197" s="18" t="s">
        <v>87</v>
      </c>
    </row>
    <row r="198" s="14" customFormat="1">
      <c r="A198" s="14"/>
      <c r="B198" s="255"/>
      <c r="C198" s="256"/>
      <c r="D198" s="240" t="s">
        <v>163</v>
      </c>
      <c r="E198" s="257" t="s">
        <v>1</v>
      </c>
      <c r="F198" s="258" t="s">
        <v>2175</v>
      </c>
      <c r="G198" s="256"/>
      <c r="H198" s="259">
        <v>84.5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5" t="s">
        <v>163</v>
      </c>
      <c r="AU198" s="265" t="s">
        <v>87</v>
      </c>
      <c r="AV198" s="14" t="s">
        <v>87</v>
      </c>
      <c r="AW198" s="14" t="s">
        <v>33</v>
      </c>
      <c r="AX198" s="14" t="s">
        <v>85</v>
      </c>
      <c r="AY198" s="265" t="s">
        <v>149</v>
      </c>
    </row>
    <row r="199" s="14" customFormat="1">
      <c r="A199" s="14"/>
      <c r="B199" s="255"/>
      <c r="C199" s="256"/>
      <c r="D199" s="240" t="s">
        <v>163</v>
      </c>
      <c r="E199" s="256"/>
      <c r="F199" s="258" t="s">
        <v>2176</v>
      </c>
      <c r="G199" s="256"/>
      <c r="H199" s="259">
        <v>87.034999999999997</v>
      </c>
      <c r="I199" s="260"/>
      <c r="J199" s="256"/>
      <c r="K199" s="256"/>
      <c r="L199" s="261"/>
      <c r="M199" s="262"/>
      <c r="N199" s="263"/>
      <c r="O199" s="263"/>
      <c r="P199" s="263"/>
      <c r="Q199" s="263"/>
      <c r="R199" s="263"/>
      <c r="S199" s="263"/>
      <c r="T199" s="26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5" t="s">
        <v>163</v>
      </c>
      <c r="AU199" s="265" t="s">
        <v>87</v>
      </c>
      <c r="AV199" s="14" t="s">
        <v>87</v>
      </c>
      <c r="AW199" s="14" t="s">
        <v>4</v>
      </c>
      <c r="AX199" s="14" t="s">
        <v>85</v>
      </c>
      <c r="AY199" s="265" t="s">
        <v>149</v>
      </c>
    </row>
    <row r="200" s="2" customFormat="1" ht="21.75" customHeight="1">
      <c r="A200" s="39"/>
      <c r="B200" s="40"/>
      <c r="C200" s="227" t="s">
        <v>248</v>
      </c>
      <c r="D200" s="227" t="s">
        <v>155</v>
      </c>
      <c r="E200" s="228" t="s">
        <v>928</v>
      </c>
      <c r="F200" s="229" t="s">
        <v>929</v>
      </c>
      <c r="G200" s="230" t="s">
        <v>284</v>
      </c>
      <c r="H200" s="231">
        <v>15</v>
      </c>
      <c r="I200" s="232"/>
      <c r="J200" s="233">
        <f>ROUND(I200*H200,2)</f>
        <v>0</v>
      </c>
      <c r="K200" s="229" t="s">
        <v>159</v>
      </c>
      <c r="L200" s="45"/>
      <c r="M200" s="234" t="s">
        <v>1</v>
      </c>
      <c r="N200" s="235" t="s">
        <v>42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148</v>
      </c>
      <c r="AT200" s="238" t="s">
        <v>155</v>
      </c>
      <c r="AU200" s="238" t="s">
        <v>87</v>
      </c>
      <c r="AY200" s="18" t="s">
        <v>149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85</v>
      </c>
      <c r="BK200" s="239">
        <f>ROUND(I200*H200,2)</f>
        <v>0</v>
      </c>
      <c r="BL200" s="18" t="s">
        <v>148</v>
      </c>
      <c r="BM200" s="238" t="s">
        <v>2177</v>
      </c>
    </row>
    <row r="201" s="2" customFormat="1">
      <c r="A201" s="39"/>
      <c r="B201" s="40"/>
      <c r="C201" s="41"/>
      <c r="D201" s="240" t="s">
        <v>162</v>
      </c>
      <c r="E201" s="41"/>
      <c r="F201" s="241" t="s">
        <v>931</v>
      </c>
      <c r="G201" s="41"/>
      <c r="H201" s="41"/>
      <c r="I201" s="242"/>
      <c r="J201" s="41"/>
      <c r="K201" s="41"/>
      <c r="L201" s="45"/>
      <c r="M201" s="243"/>
      <c r="N201" s="24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162</v>
      </c>
      <c r="AU201" s="18" t="s">
        <v>87</v>
      </c>
    </row>
    <row r="202" s="13" customFormat="1">
      <c r="A202" s="13"/>
      <c r="B202" s="245"/>
      <c r="C202" s="246"/>
      <c r="D202" s="240" t="s">
        <v>163</v>
      </c>
      <c r="E202" s="247" t="s">
        <v>1</v>
      </c>
      <c r="F202" s="248" t="s">
        <v>2178</v>
      </c>
      <c r="G202" s="246"/>
      <c r="H202" s="247" t="s">
        <v>1</v>
      </c>
      <c r="I202" s="249"/>
      <c r="J202" s="246"/>
      <c r="K202" s="246"/>
      <c r="L202" s="250"/>
      <c r="M202" s="251"/>
      <c r="N202" s="252"/>
      <c r="O202" s="252"/>
      <c r="P202" s="252"/>
      <c r="Q202" s="252"/>
      <c r="R202" s="252"/>
      <c r="S202" s="252"/>
      <c r="T202" s="25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4" t="s">
        <v>163</v>
      </c>
      <c r="AU202" s="254" t="s">
        <v>87</v>
      </c>
      <c r="AV202" s="13" t="s">
        <v>85</v>
      </c>
      <c r="AW202" s="13" t="s">
        <v>33</v>
      </c>
      <c r="AX202" s="13" t="s">
        <v>77</v>
      </c>
      <c r="AY202" s="254" t="s">
        <v>149</v>
      </c>
    </row>
    <row r="203" s="14" customFormat="1">
      <c r="A203" s="14"/>
      <c r="B203" s="255"/>
      <c r="C203" s="256"/>
      <c r="D203" s="240" t="s">
        <v>163</v>
      </c>
      <c r="E203" s="257" t="s">
        <v>1</v>
      </c>
      <c r="F203" s="258" t="s">
        <v>2179</v>
      </c>
      <c r="G203" s="256"/>
      <c r="H203" s="259">
        <v>15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5" t="s">
        <v>163</v>
      </c>
      <c r="AU203" s="265" t="s">
        <v>87</v>
      </c>
      <c r="AV203" s="14" t="s">
        <v>87</v>
      </c>
      <c r="AW203" s="14" t="s">
        <v>33</v>
      </c>
      <c r="AX203" s="14" t="s">
        <v>85</v>
      </c>
      <c r="AY203" s="265" t="s">
        <v>149</v>
      </c>
    </row>
    <row r="204" s="13" customFormat="1">
      <c r="A204" s="13"/>
      <c r="B204" s="245"/>
      <c r="C204" s="246"/>
      <c r="D204" s="240" t="s">
        <v>163</v>
      </c>
      <c r="E204" s="247" t="s">
        <v>1</v>
      </c>
      <c r="F204" s="248" t="s">
        <v>560</v>
      </c>
      <c r="G204" s="246"/>
      <c r="H204" s="247" t="s">
        <v>1</v>
      </c>
      <c r="I204" s="249"/>
      <c r="J204" s="246"/>
      <c r="K204" s="246"/>
      <c r="L204" s="250"/>
      <c r="M204" s="251"/>
      <c r="N204" s="252"/>
      <c r="O204" s="252"/>
      <c r="P204" s="252"/>
      <c r="Q204" s="252"/>
      <c r="R204" s="252"/>
      <c r="S204" s="252"/>
      <c r="T204" s="25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4" t="s">
        <v>163</v>
      </c>
      <c r="AU204" s="254" t="s">
        <v>87</v>
      </c>
      <c r="AV204" s="13" t="s">
        <v>85</v>
      </c>
      <c r="AW204" s="13" t="s">
        <v>33</v>
      </c>
      <c r="AX204" s="13" t="s">
        <v>77</v>
      </c>
      <c r="AY204" s="254" t="s">
        <v>149</v>
      </c>
    </row>
    <row r="205" s="2" customFormat="1" ht="16.5" customHeight="1">
      <c r="A205" s="39"/>
      <c r="B205" s="40"/>
      <c r="C205" s="280" t="s">
        <v>255</v>
      </c>
      <c r="D205" s="280" t="s">
        <v>553</v>
      </c>
      <c r="E205" s="281" t="s">
        <v>935</v>
      </c>
      <c r="F205" s="282" t="s">
        <v>936</v>
      </c>
      <c r="G205" s="283" t="s">
        <v>284</v>
      </c>
      <c r="H205" s="284">
        <v>15</v>
      </c>
      <c r="I205" s="285"/>
      <c r="J205" s="286">
        <f>ROUND(I205*H205,2)</f>
        <v>0</v>
      </c>
      <c r="K205" s="282" t="s">
        <v>159</v>
      </c>
      <c r="L205" s="287"/>
      <c r="M205" s="288" t="s">
        <v>1</v>
      </c>
      <c r="N205" s="289" t="s">
        <v>42</v>
      </c>
      <c r="O205" s="92"/>
      <c r="P205" s="236">
        <f>O205*H205</f>
        <v>0</v>
      </c>
      <c r="Q205" s="236">
        <v>0.00080000000000000004</v>
      </c>
      <c r="R205" s="236">
        <f>Q205*H205</f>
        <v>0.012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197</v>
      </c>
      <c r="AT205" s="238" t="s">
        <v>553</v>
      </c>
      <c r="AU205" s="238" t="s">
        <v>87</v>
      </c>
      <c r="AY205" s="18" t="s">
        <v>149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85</v>
      </c>
      <c r="BK205" s="239">
        <f>ROUND(I205*H205,2)</f>
        <v>0</v>
      </c>
      <c r="BL205" s="18" t="s">
        <v>148</v>
      </c>
      <c r="BM205" s="238" t="s">
        <v>2180</v>
      </c>
    </row>
    <row r="206" s="2" customFormat="1">
      <c r="A206" s="39"/>
      <c r="B206" s="40"/>
      <c r="C206" s="41"/>
      <c r="D206" s="240" t="s">
        <v>162</v>
      </c>
      <c r="E206" s="41"/>
      <c r="F206" s="241" t="s">
        <v>936</v>
      </c>
      <c r="G206" s="41"/>
      <c r="H206" s="41"/>
      <c r="I206" s="242"/>
      <c r="J206" s="41"/>
      <c r="K206" s="41"/>
      <c r="L206" s="45"/>
      <c r="M206" s="243"/>
      <c r="N206" s="244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162</v>
      </c>
      <c r="AU206" s="18" t="s">
        <v>87</v>
      </c>
    </row>
    <row r="207" s="14" customFormat="1">
      <c r="A207" s="14"/>
      <c r="B207" s="255"/>
      <c r="C207" s="256"/>
      <c r="D207" s="240" t="s">
        <v>163</v>
      </c>
      <c r="E207" s="257" t="s">
        <v>1</v>
      </c>
      <c r="F207" s="258" t="s">
        <v>1727</v>
      </c>
      <c r="G207" s="256"/>
      <c r="H207" s="259">
        <v>15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5" t="s">
        <v>163</v>
      </c>
      <c r="AU207" s="265" t="s">
        <v>87</v>
      </c>
      <c r="AV207" s="14" t="s">
        <v>87</v>
      </c>
      <c r="AW207" s="14" t="s">
        <v>33</v>
      </c>
      <c r="AX207" s="14" t="s">
        <v>85</v>
      </c>
      <c r="AY207" s="265" t="s">
        <v>149</v>
      </c>
    </row>
    <row r="208" s="2" customFormat="1" ht="21.75" customHeight="1">
      <c r="A208" s="39"/>
      <c r="B208" s="40"/>
      <c r="C208" s="227" t="s">
        <v>374</v>
      </c>
      <c r="D208" s="227" t="s">
        <v>155</v>
      </c>
      <c r="E208" s="228" t="s">
        <v>2181</v>
      </c>
      <c r="F208" s="229" t="s">
        <v>2182</v>
      </c>
      <c r="G208" s="230" t="s">
        <v>284</v>
      </c>
      <c r="H208" s="231">
        <v>3</v>
      </c>
      <c r="I208" s="232"/>
      <c r="J208" s="233">
        <f>ROUND(I208*H208,2)</f>
        <v>0</v>
      </c>
      <c r="K208" s="229" t="s">
        <v>159</v>
      </c>
      <c r="L208" s="45"/>
      <c r="M208" s="234" t="s">
        <v>1</v>
      </c>
      <c r="N208" s="235" t="s">
        <v>42</v>
      </c>
      <c r="O208" s="92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148</v>
      </c>
      <c r="AT208" s="238" t="s">
        <v>155</v>
      </c>
      <c r="AU208" s="238" t="s">
        <v>87</v>
      </c>
      <c r="AY208" s="18" t="s">
        <v>149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85</v>
      </c>
      <c r="BK208" s="239">
        <f>ROUND(I208*H208,2)</f>
        <v>0</v>
      </c>
      <c r="BL208" s="18" t="s">
        <v>148</v>
      </c>
      <c r="BM208" s="238" t="s">
        <v>2183</v>
      </c>
    </row>
    <row r="209" s="2" customFormat="1">
      <c r="A209" s="39"/>
      <c r="B209" s="40"/>
      <c r="C209" s="41"/>
      <c r="D209" s="240" t="s">
        <v>162</v>
      </c>
      <c r="E209" s="41"/>
      <c r="F209" s="241" t="s">
        <v>2184</v>
      </c>
      <c r="G209" s="41"/>
      <c r="H209" s="41"/>
      <c r="I209" s="242"/>
      <c r="J209" s="41"/>
      <c r="K209" s="41"/>
      <c r="L209" s="45"/>
      <c r="M209" s="243"/>
      <c r="N209" s="244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162</v>
      </c>
      <c r="AU209" s="18" t="s">
        <v>87</v>
      </c>
    </row>
    <row r="210" s="14" customFormat="1">
      <c r="A210" s="14"/>
      <c r="B210" s="255"/>
      <c r="C210" s="256"/>
      <c r="D210" s="240" t="s">
        <v>163</v>
      </c>
      <c r="E210" s="257" t="s">
        <v>1</v>
      </c>
      <c r="F210" s="258" t="s">
        <v>2185</v>
      </c>
      <c r="G210" s="256"/>
      <c r="H210" s="259">
        <v>3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5" t="s">
        <v>163</v>
      </c>
      <c r="AU210" s="265" t="s">
        <v>87</v>
      </c>
      <c r="AV210" s="14" t="s">
        <v>87</v>
      </c>
      <c r="AW210" s="14" t="s">
        <v>33</v>
      </c>
      <c r="AX210" s="14" t="s">
        <v>85</v>
      </c>
      <c r="AY210" s="265" t="s">
        <v>149</v>
      </c>
    </row>
    <row r="211" s="13" customFormat="1">
      <c r="A211" s="13"/>
      <c r="B211" s="245"/>
      <c r="C211" s="246"/>
      <c r="D211" s="240" t="s">
        <v>163</v>
      </c>
      <c r="E211" s="247" t="s">
        <v>1</v>
      </c>
      <c r="F211" s="248" t="s">
        <v>560</v>
      </c>
      <c r="G211" s="246"/>
      <c r="H211" s="247" t="s">
        <v>1</v>
      </c>
      <c r="I211" s="249"/>
      <c r="J211" s="246"/>
      <c r="K211" s="246"/>
      <c r="L211" s="250"/>
      <c r="M211" s="251"/>
      <c r="N211" s="252"/>
      <c r="O211" s="252"/>
      <c r="P211" s="252"/>
      <c r="Q211" s="252"/>
      <c r="R211" s="252"/>
      <c r="S211" s="252"/>
      <c r="T211" s="25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4" t="s">
        <v>163</v>
      </c>
      <c r="AU211" s="254" t="s">
        <v>87</v>
      </c>
      <c r="AV211" s="13" t="s">
        <v>85</v>
      </c>
      <c r="AW211" s="13" t="s">
        <v>33</v>
      </c>
      <c r="AX211" s="13" t="s">
        <v>77</v>
      </c>
      <c r="AY211" s="254" t="s">
        <v>149</v>
      </c>
    </row>
    <row r="212" s="2" customFormat="1" ht="16.5" customHeight="1">
      <c r="A212" s="39"/>
      <c r="B212" s="40"/>
      <c r="C212" s="280" t="s">
        <v>382</v>
      </c>
      <c r="D212" s="280" t="s">
        <v>553</v>
      </c>
      <c r="E212" s="281" t="s">
        <v>2186</v>
      </c>
      <c r="F212" s="282" t="s">
        <v>2187</v>
      </c>
      <c r="G212" s="283" t="s">
        <v>284</v>
      </c>
      <c r="H212" s="284">
        <v>3</v>
      </c>
      <c r="I212" s="285"/>
      <c r="J212" s="286">
        <f>ROUND(I212*H212,2)</f>
        <v>0</v>
      </c>
      <c r="K212" s="282" t="s">
        <v>159</v>
      </c>
      <c r="L212" s="287"/>
      <c r="M212" s="288" t="s">
        <v>1</v>
      </c>
      <c r="N212" s="289" t="s">
        <v>42</v>
      </c>
      <c r="O212" s="92"/>
      <c r="P212" s="236">
        <f>O212*H212</f>
        <v>0</v>
      </c>
      <c r="Q212" s="236">
        <v>0.00050000000000000001</v>
      </c>
      <c r="R212" s="236">
        <f>Q212*H212</f>
        <v>0.0015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197</v>
      </c>
      <c r="AT212" s="238" t="s">
        <v>553</v>
      </c>
      <c r="AU212" s="238" t="s">
        <v>87</v>
      </c>
      <c r="AY212" s="18" t="s">
        <v>149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85</v>
      </c>
      <c r="BK212" s="239">
        <f>ROUND(I212*H212,2)</f>
        <v>0</v>
      </c>
      <c r="BL212" s="18" t="s">
        <v>148</v>
      </c>
      <c r="BM212" s="238" t="s">
        <v>2188</v>
      </c>
    </row>
    <row r="213" s="2" customFormat="1">
      <c r="A213" s="39"/>
      <c r="B213" s="40"/>
      <c r="C213" s="41"/>
      <c r="D213" s="240" t="s">
        <v>162</v>
      </c>
      <c r="E213" s="41"/>
      <c r="F213" s="241" t="s">
        <v>2187</v>
      </c>
      <c r="G213" s="41"/>
      <c r="H213" s="41"/>
      <c r="I213" s="242"/>
      <c r="J213" s="41"/>
      <c r="K213" s="41"/>
      <c r="L213" s="45"/>
      <c r="M213" s="243"/>
      <c r="N213" s="244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162</v>
      </c>
      <c r="AU213" s="18" t="s">
        <v>87</v>
      </c>
    </row>
    <row r="214" s="14" customFormat="1">
      <c r="A214" s="14"/>
      <c r="B214" s="255"/>
      <c r="C214" s="256"/>
      <c r="D214" s="240" t="s">
        <v>163</v>
      </c>
      <c r="E214" s="257" t="s">
        <v>1</v>
      </c>
      <c r="F214" s="258" t="s">
        <v>938</v>
      </c>
      <c r="G214" s="256"/>
      <c r="H214" s="259">
        <v>3</v>
      </c>
      <c r="I214" s="260"/>
      <c r="J214" s="256"/>
      <c r="K214" s="256"/>
      <c r="L214" s="261"/>
      <c r="M214" s="262"/>
      <c r="N214" s="263"/>
      <c r="O214" s="263"/>
      <c r="P214" s="263"/>
      <c r="Q214" s="263"/>
      <c r="R214" s="263"/>
      <c r="S214" s="263"/>
      <c r="T214" s="26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5" t="s">
        <v>163</v>
      </c>
      <c r="AU214" s="265" t="s">
        <v>87</v>
      </c>
      <c r="AV214" s="14" t="s">
        <v>87</v>
      </c>
      <c r="AW214" s="14" t="s">
        <v>33</v>
      </c>
      <c r="AX214" s="14" t="s">
        <v>85</v>
      </c>
      <c r="AY214" s="265" t="s">
        <v>149</v>
      </c>
    </row>
    <row r="215" s="12" customFormat="1" ht="22.8" customHeight="1">
      <c r="A215" s="12"/>
      <c r="B215" s="211"/>
      <c r="C215" s="212"/>
      <c r="D215" s="213" t="s">
        <v>76</v>
      </c>
      <c r="E215" s="225" t="s">
        <v>1246</v>
      </c>
      <c r="F215" s="225" t="s">
        <v>1247</v>
      </c>
      <c r="G215" s="212"/>
      <c r="H215" s="212"/>
      <c r="I215" s="215"/>
      <c r="J215" s="226">
        <f>BK215</f>
        <v>0</v>
      </c>
      <c r="K215" s="212"/>
      <c r="L215" s="217"/>
      <c r="M215" s="218"/>
      <c r="N215" s="219"/>
      <c r="O215" s="219"/>
      <c r="P215" s="220">
        <f>SUM(P216:P217)</f>
        <v>0</v>
      </c>
      <c r="Q215" s="219"/>
      <c r="R215" s="220">
        <f>SUM(R216:R217)</f>
        <v>0</v>
      </c>
      <c r="S215" s="219"/>
      <c r="T215" s="221">
        <f>SUM(T216:T217)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2" t="s">
        <v>85</v>
      </c>
      <c r="AT215" s="223" t="s">
        <v>76</v>
      </c>
      <c r="AU215" s="223" t="s">
        <v>85</v>
      </c>
      <c r="AY215" s="222" t="s">
        <v>149</v>
      </c>
      <c r="BK215" s="224">
        <f>SUM(BK216:BK217)</f>
        <v>0</v>
      </c>
    </row>
    <row r="216" s="2" customFormat="1" ht="16.5" customHeight="1">
      <c r="A216" s="39"/>
      <c r="B216" s="40"/>
      <c r="C216" s="227" t="s">
        <v>389</v>
      </c>
      <c r="D216" s="227" t="s">
        <v>155</v>
      </c>
      <c r="E216" s="228" t="s">
        <v>1615</v>
      </c>
      <c r="F216" s="229" t="s">
        <v>1616</v>
      </c>
      <c r="G216" s="230" t="s">
        <v>534</v>
      </c>
      <c r="H216" s="231">
        <v>67.221000000000004</v>
      </c>
      <c r="I216" s="232"/>
      <c r="J216" s="233">
        <f>ROUND(I216*H216,2)</f>
        <v>0</v>
      </c>
      <c r="K216" s="229" t="s">
        <v>159</v>
      </c>
      <c r="L216" s="45"/>
      <c r="M216" s="234" t="s">
        <v>1</v>
      </c>
      <c r="N216" s="235" t="s">
        <v>42</v>
      </c>
      <c r="O216" s="92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148</v>
      </c>
      <c r="AT216" s="238" t="s">
        <v>155</v>
      </c>
      <c r="AU216" s="238" t="s">
        <v>87</v>
      </c>
      <c r="AY216" s="18" t="s">
        <v>149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85</v>
      </c>
      <c r="BK216" s="239">
        <f>ROUND(I216*H216,2)</f>
        <v>0</v>
      </c>
      <c r="BL216" s="18" t="s">
        <v>148</v>
      </c>
      <c r="BM216" s="238" t="s">
        <v>2144</v>
      </c>
    </row>
    <row r="217" s="2" customFormat="1">
      <c r="A217" s="39"/>
      <c r="B217" s="40"/>
      <c r="C217" s="41"/>
      <c r="D217" s="240" t="s">
        <v>162</v>
      </c>
      <c r="E217" s="41"/>
      <c r="F217" s="241" t="s">
        <v>1618</v>
      </c>
      <c r="G217" s="41"/>
      <c r="H217" s="41"/>
      <c r="I217" s="242"/>
      <c r="J217" s="41"/>
      <c r="K217" s="41"/>
      <c r="L217" s="45"/>
      <c r="M217" s="304"/>
      <c r="N217" s="305"/>
      <c r="O217" s="306"/>
      <c r="P217" s="306"/>
      <c r="Q217" s="306"/>
      <c r="R217" s="306"/>
      <c r="S217" s="306"/>
      <c r="T217" s="307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162</v>
      </c>
      <c r="AU217" s="18" t="s">
        <v>87</v>
      </c>
    </row>
    <row r="218" s="2" customFormat="1" ht="6.96" customHeight="1">
      <c r="A218" s="39"/>
      <c r="B218" s="67"/>
      <c r="C218" s="68"/>
      <c r="D218" s="68"/>
      <c r="E218" s="68"/>
      <c r="F218" s="68"/>
      <c r="G218" s="68"/>
      <c r="H218" s="68"/>
      <c r="I218" s="68"/>
      <c r="J218" s="68"/>
      <c r="K218" s="68"/>
      <c r="L218" s="45"/>
      <c r="M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</row>
  </sheetData>
  <sheetProtection sheet="1" autoFilter="0" formatColumns="0" formatRows="0" objects="1" scenarios="1" spinCount="100000" saltValue="HVTkWLSA4tBRcePBB5IFerFVIOzTI+i+RLrc/nF46Ukg0kWnwdYahE5lrc1inVzc4UfSEdJcexYTRoLeO4zgoA==" hashValue="uhwYWMcPcNibujkz33e7RkCFliYSfjW2/jtkciB4n3LEdCNhOxFg4b6dlzoJxrmETuRZ9M6+QATNu+uRwMYiAQ==" algorithmName="SHA-512" password="CC35"/>
  <autoFilter ref="C124:K21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87</v>
      </c>
    </row>
    <row r="4" s="1" customFormat="1" ht="24.96" customHeight="1">
      <c r="B4" s="21"/>
      <c r="D4" s="149" t="s">
        <v>118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Stavební úpravy MK ul. Sídliště v úseku od silnice III/15512 po REPROGEN v Třeboni</v>
      </c>
      <c r="F7" s="151"/>
      <c r="G7" s="151"/>
      <c r="H7" s="151"/>
      <c r="L7" s="21"/>
    </row>
    <row r="8" s="1" customFormat="1" ht="12" customHeight="1">
      <c r="B8" s="21"/>
      <c r="D8" s="151" t="s">
        <v>119</v>
      </c>
      <c r="L8" s="21"/>
    </row>
    <row r="9" s="2" customFormat="1" ht="16.5" customHeight="1">
      <c r="A9" s="39"/>
      <c r="B9" s="45"/>
      <c r="C9" s="39"/>
      <c r="D9" s="39"/>
      <c r="E9" s="152" t="s">
        <v>2018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2019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2189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17. 7. 2025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31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32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34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37</v>
      </c>
      <c r="E32" s="39"/>
      <c r="F32" s="39"/>
      <c r="G32" s="39"/>
      <c r="H32" s="39"/>
      <c r="I32" s="39"/>
      <c r="J32" s="161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39</v>
      </c>
      <c r="G34" s="39"/>
      <c r="H34" s="39"/>
      <c r="I34" s="162" t="s">
        <v>38</v>
      </c>
      <c r="J34" s="162" t="s">
        <v>40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41</v>
      </c>
      <c r="E35" s="151" t="s">
        <v>42</v>
      </c>
      <c r="F35" s="164">
        <f>ROUND((SUM(BE125:BE232)),  2)</f>
        <v>0</v>
      </c>
      <c r="G35" s="39"/>
      <c r="H35" s="39"/>
      <c r="I35" s="165">
        <v>0.20999999999999999</v>
      </c>
      <c r="J35" s="164">
        <f>ROUND(((SUM(BE125:BE232))*I35),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43</v>
      </c>
      <c r="F36" s="164">
        <f>ROUND((SUM(BF125:BF232)),  2)</f>
        <v>0</v>
      </c>
      <c r="G36" s="39"/>
      <c r="H36" s="39"/>
      <c r="I36" s="165">
        <v>0.14999999999999999</v>
      </c>
      <c r="J36" s="164">
        <f>ROUND(((SUM(BF125:BF232))*I36),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44</v>
      </c>
      <c r="F37" s="164">
        <f>ROUND((SUM(BG125:BG232)),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45</v>
      </c>
      <c r="F38" s="164">
        <f>ROUND((SUM(BH125:BH232)),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46</v>
      </c>
      <c r="F39" s="164">
        <f>ROUND((SUM(BI125:BI232)),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Stavební úpravy MK ul. Sídliště v úseku od silnice III/15512 po REPROGEN v Třeboni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119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2018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2019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304c - Kanalizační dešťové přípojky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Třeboň</v>
      </c>
      <c r="G91" s="41"/>
      <c r="H91" s="41"/>
      <c r="I91" s="33" t="s">
        <v>22</v>
      </c>
      <c r="J91" s="80" t="str">
        <f>IF(J14="","",J14)</f>
        <v>17. 7. 2025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Město Třeboň</v>
      </c>
      <c r="G93" s="41"/>
      <c r="H93" s="41"/>
      <c r="I93" s="33" t="s">
        <v>30</v>
      </c>
      <c r="J93" s="37" t="str">
        <f>E23</f>
        <v>WAY project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34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122</v>
      </c>
      <c r="D96" s="186"/>
      <c r="E96" s="186"/>
      <c r="F96" s="186"/>
      <c r="G96" s="186"/>
      <c r="H96" s="186"/>
      <c r="I96" s="186"/>
      <c r="J96" s="187" t="s">
        <v>123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124</v>
      </c>
      <c r="D98" s="41"/>
      <c r="E98" s="41"/>
      <c r="F98" s="41"/>
      <c r="G98" s="41"/>
      <c r="H98" s="41"/>
      <c r="I98" s="41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125</v>
      </c>
    </row>
    <row r="99" s="9" customFormat="1" ht="24.96" customHeight="1">
      <c r="A99" s="9"/>
      <c r="B99" s="189"/>
      <c r="C99" s="190"/>
      <c r="D99" s="191" t="s">
        <v>260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261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264</v>
      </c>
      <c r="E101" s="197"/>
      <c r="F101" s="197"/>
      <c r="G101" s="197"/>
      <c r="H101" s="197"/>
      <c r="I101" s="197"/>
      <c r="J101" s="198">
        <f>J186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267</v>
      </c>
      <c r="E102" s="197"/>
      <c r="F102" s="197"/>
      <c r="G102" s="197"/>
      <c r="H102" s="197"/>
      <c r="I102" s="197"/>
      <c r="J102" s="198">
        <f>J200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270</v>
      </c>
      <c r="E103" s="197"/>
      <c r="F103" s="197"/>
      <c r="G103" s="197"/>
      <c r="H103" s="197"/>
      <c r="I103" s="197"/>
      <c r="J103" s="198">
        <f>J230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4" t="str">
        <f>E7</f>
        <v>Stavební úpravy MK ul. Sídliště v úseku od silnice III/15512 po REPROGEN v Třeboni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119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84" t="s">
        <v>2018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2019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304c - Kanalizační dešťové přípojky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>Třeboň</v>
      </c>
      <c r="G119" s="41"/>
      <c r="H119" s="41"/>
      <c r="I119" s="33" t="s">
        <v>22</v>
      </c>
      <c r="J119" s="80" t="str">
        <f>IF(J14="","",J14)</f>
        <v>17. 7. 2025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>Město Třeboň</v>
      </c>
      <c r="G121" s="41"/>
      <c r="H121" s="41"/>
      <c r="I121" s="33" t="s">
        <v>30</v>
      </c>
      <c r="J121" s="37" t="str">
        <f>E23</f>
        <v>WAY project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28</v>
      </c>
      <c r="D122" s="41"/>
      <c r="E122" s="41"/>
      <c r="F122" s="28" t="str">
        <f>IF(E20="","",E20)</f>
        <v>Vyplň údaj</v>
      </c>
      <c r="G122" s="41"/>
      <c r="H122" s="41"/>
      <c r="I122" s="33" t="s">
        <v>34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00"/>
      <c r="B124" s="201"/>
      <c r="C124" s="202" t="s">
        <v>134</v>
      </c>
      <c r="D124" s="203" t="s">
        <v>62</v>
      </c>
      <c r="E124" s="203" t="s">
        <v>58</v>
      </c>
      <c r="F124" s="203" t="s">
        <v>59</v>
      </c>
      <c r="G124" s="203" t="s">
        <v>135</v>
      </c>
      <c r="H124" s="203" t="s">
        <v>136</v>
      </c>
      <c r="I124" s="203" t="s">
        <v>137</v>
      </c>
      <c r="J124" s="203" t="s">
        <v>123</v>
      </c>
      <c r="K124" s="204" t="s">
        <v>138</v>
      </c>
      <c r="L124" s="205"/>
      <c r="M124" s="101" t="s">
        <v>1</v>
      </c>
      <c r="N124" s="102" t="s">
        <v>41</v>
      </c>
      <c r="O124" s="102" t="s">
        <v>139</v>
      </c>
      <c r="P124" s="102" t="s">
        <v>140</v>
      </c>
      <c r="Q124" s="102" t="s">
        <v>141</v>
      </c>
      <c r="R124" s="102" t="s">
        <v>142</v>
      </c>
      <c r="S124" s="102" t="s">
        <v>143</v>
      </c>
      <c r="T124" s="103" t="s">
        <v>144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9"/>
      <c r="B125" s="40"/>
      <c r="C125" s="108" t="s">
        <v>145</v>
      </c>
      <c r="D125" s="41"/>
      <c r="E125" s="41"/>
      <c r="F125" s="41"/>
      <c r="G125" s="41"/>
      <c r="H125" s="41"/>
      <c r="I125" s="41"/>
      <c r="J125" s="206">
        <f>BK125</f>
        <v>0</v>
      </c>
      <c r="K125" s="41"/>
      <c r="L125" s="45"/>
      <c r="M125" s="104"/>
      <c r="N125" s="207"/>
      <c r="O125" s="105"/>
      <c r="P125" s="208">
        <f>P126</f>
        <v>0</v>
      </c>
      <c r="Q125" s="105"/>
      <c r="R125" s="208">
        <f>R126</f>
        <v>61.475275200000006</v>
      </c>
      <c r="S125" s="105"/>
      <c r="T125" s="209">
        <f>T126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76</v>
      </c>
      <c r="AU125" s="18" t="s">
        <v>125</v>
      </c>
      <c r="BK125" s="210">
        <f>BK126</f>
        <v>0</v>
      </c>
    </row>
    <row r="126" s="12" customFormat="1" ht="25.92" customHeight="1">
      <c r="A126" s="12"/>
      <c r="B126" s="211"/>
      <c r="C126" s="212"/>
      <c r="D126" s="213" t="s">
        <v>76</v>
      </c>
      <c r="E126" s="214" t="s">
        <v>273</v>
      </c>
      <c r="F126" s="214" t="s">
        <v>274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P127+P186+P200+P230</f>
        <v>0</v>
      </c>
      <c r="Q126" s="219"/>
      <c r="R126" s="220">
        <f>R127+R186+R200+R230</f>
        <v>61.475275200000006</v>
      </c>
      <c r="S126" s="219"/>
      <c r="T126" s="221">
        <f>T127+T186+T200+T230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85</v>
      </c>
      <c r="AT126" s="223" t="s">
        <v>76</v>
      </c>
      <c r="AU126" s="223" t="s">
        <v>77</v>
      </c>
      <c r="AY126" s="222" t="s">
        <v>149</v>
      </c>
      <c r="BK126" s="224">
        <f>BK127+BK186+BK200+BK230</f>
        <v>0</v>
      </c>
    </row>
    <row r="127" s="12" customFormat="1" ht="22.8" customHeight="1">
      <c r="A127" s="12"/>
      <c r="B127" s="211"/>
      <c r="C127" s="212"/>
      <c r="D127" s="213" t="s">
        <v>76</v>
      </c>
      <c r="E127" s="225" t="s">
        <v>85</v>
      </c>
      <c r="F127" s="225" t="s">
        <v>275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SUM(P128:P185)</f>
        <v>0</v>
      </c>
      <c r="Q127" s="219"/>
      <c r="R127" s="220">
        <f>SUM(R128:R185)</f>
        <v>61.115878400000007</v>
      </c>
      <c r="S127" s="219"/>
      <c r="T127" s="221">
        <f>SUM(T128:T185)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85</v>
      </c>
      <c r="AT127" s="223" t="s">
        <v>76</v>
      </c>
      <c r="AU127" s="223" t="s">
        <v>85</v>
      </c>
      <c r="AY127" s="222" t="s">
        <v>149</v>
      </c>
      <c r="BK127" s="224">
        <f>SUM(BK128:BK185)</f>
        <v>0</v>
      </c>
    </row>
    <row r="128" s="2" customFormat="1" ht="16.5" customHeight="1">
      <c r="A128" s="39"/>
      <c r="B128" s="40"/>
      <c r="C128" s="227" t="s">
        <v>85</v>
      </c>
      <c r="D128" s="227" t="s">
        <v>155</v>
      </c>
      <c r="E128" s="228" t="s">
        <v>2021</v>
      </c>
      <c r="F128" s="229" t="s">
        <v>2022</v>
      </c>
      <c r="G128" s="230" t="s">
        <v>1283</v>
      </c>
      <c r="H128" s="231">
        <v>48</v>
      </c>
      <c r="I128" s="232"/>
      <c r="J128" s="233">
        <f>ROUND(I128*H128,2)</f>
        <v>0</v>
      </c>
      <c r="K128" s="229" t="s">
        <v>159</v>
      </c>
      <c r="L128" s="45"/>
      <c r="M128" s="234" t="s">
        <v>1</v>
      </c>
      <c r="N128" s="235" t="s">
        <v>42</v>
      </c>
      <c r="O128" s="92"/>
      <c r="P128" s="236">
        <f>O128*H128</f>
        <v>0</v>
      </c>
      <c r="Q128" s="236">
        <v>3.0000000000000001E-05</v>
      </c>
      <c r="R128" s="236">
        <f>Q128*H128</f>
        <v>0.0014400000000000001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148</v>
      </c>
      <c r="AT128" s="238" t="s">
        <v>155</v>
      </c>
      <c r="AU128" s="238" t="s">
        <v>87</v>
      </c>
      <c r="AY128" s="18" t="s">
        <v>149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85</v>
      </c>
      <c r="BK128" s="239">
        <f>ROUND(I128*H128,2)</f>
        <v>0</v>
      </c>
      <c r="BL128" s="18" t="s">
        <v>148</v>
      </c>
      <c r="BM128" s="238" t="s">
        <v>2023</v>
      </c>
    </row>
    <row r="129" s="2" customFormat="1">
      <c r="A129" s="39"/>
      <c r="B129" s="40"/>
      <c r="C129" s="41"/>
      <c r="D129" s="240" t="s">
        <v>162</v>
      </c>
      <c r="E129" s="41"/>
      <c r="F129" s="241" t="s">
        <v>2024</v>
      </c>
      <c r="G129" s="41"/>
      <c r="H129" s="41"/>
      <c r="I129" s="242"/>
      <c r="J129" s="41"/>
      <c r="K129" s="41"/>
      <c r="L129" s="45"/>
      <c r="M129" s="243"/>
      <c r="N129" s="24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162</v>
      </c>
      <c r="AU129" s="18" t="s">
        <v>87</v>
      </c>
    </row>
    <row r="130" s="13" customFormat="1">
      <c r="A130" s="13"/>
      <c r="B130" s="245"/>
      <c r="C130" s="246"/>
      <c r="D130" s="240" t="s">
        <v>163</v>
      </c>
      <c r="E130" s="247" t="s">
        <v>1</v>
      </c>
      <c r="F130" s="248" t="s">
        <v>1286</v>
      </c>
      <c r="G130" s="246"/>
      <c r="H130" s="247" t="s">
        <v>1</v>
      </c>
      <c r="I130" s="249"/>
      <c r="J130" s="246"/>
      <c r="K130" s="246"/>
      <c r="L130" s="250"/>
      <c r="M130" s="251"/>
      <c r="N130" s="252"/>
      <c r="O130" s="252"/>
      <c r="P130" s="252"/>
      <c r="Q130" s="252"/>
      <c r="R130" s="252"/>
      <c r="S130" s="252"/>
      <c r="T130" s="25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4" t="s">
        <v>163</v>
      </c>
      <c r="AU130" s="254" t="s">
        <v>87</v>
      </c>
      <c r="AV130" s="13" t="s">
        <v>85</v>
      </c>
      <c r="AW130" s="13" t="s">
        <v>33</v>
      </c>
      <c r="AX130" s="13" t="s">
        <v>77</v>
      </c>
      <c r="AY130" s="254" t="s">
        <v>149</v>
      </c>
    </row>
    <row r="131" s="14" customFormat="1">
      <c r="A131" s="14"/>
      <c r="B131" s="255"/>
      <c r="C131" s="256"/>
      <c r="D131" s="240" t="s">
        <v>163</v>
      </c>
      <c r="E131" s="257" t="s">
        <v>1</v>
      </c>
      <c r="F131" s="258" t="s">
        <v>2190</v>
      </c>
      <c r="G131" s="256"/>
      <c r="H131" s="259">
        <v>48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5" t="s">
        <v>163</v>
      </c>
      <c r="AU131" s="265" t="s">
        <v>87</v>
      </c>
      <c r="AV131" s="14" t="s">
        <v>87</v>
      </c>
      <c r="AW131" s="14" t="s">
        <v>33</v>
      </c>
      <c r="AX131" s="14" t="s">
        <v>85</v>
      </c>
      <c r="AY131" s="265" t="s">
        <v>149</v>
      </c>
    </row>
    <row r="132" s="2" customFormat="1" ht="21.75" customHeight="1">
      <c r="A132" s="39"/>
      <c r="B132" s="40"/>
      <c r="C132" s="227" t="s">
        <v>87</v>
      </c>
      <c r="D132" s="227" t="s">
        <v>155</v>
      </c>
      <c r="E132" s="228" t="s">
        <v>2026</v>
      </c>
      <c r="F132" s="229" t="s">
        <v>2027</v>
      </c>
      <c r="G132" s="230" t="s">
        <v>425</v>
      </c>
      <c r="H132" s="231">
        <v>110.59</v>
      </c>
      <c r="I132" s="232"/>
      <c r="J132" s="233">
        <f>ROUND(I132*H132,2)</f>
        <v>0</v>
      </c>
      <c r="K132" s="229" t="s">
        <v>159</v>
      </c>
      <c r="L132" s="45"/>
      <c r="M132" s="234" t="s">
        <v>1</v>
      </c>
      <c r="N132" s="235" t="s">
        <v>42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148</v>
      </c>
      <c r="AT132" s="238" t="s">
        <v>155</v>
      </c>
      <c r="AU132" s="238" t="s">
        <v>87</v>
      </c>
      <c r="AY132" s="18" t="s">
        <v>149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85</v>
      </c>
      <c r="BK132" s="239">
        <f>ROUND(I132*H132,2)</f>
        <v>0</v>
      </c>
      <c r="BL132" s="18" t="s">
        <v>148</v>
      </c>
      <c r="BM132" s="238" t="s">
        <v>2028</v>
      </c>
    </row>
    <row r="133" s="2" customFormat="1">
      <c r="A133" s="39"/>
      <c r="B133" s="40"/>
      <c r="C133" s="41"/>
      <c r="D133" s="240" t="s">
        <v>162</v>
      </c>
      <c r="E133" s="41"/>
      <c r="F133" s="241" t="s">
        <v>2029</v>
      </c>
      <c r="G133" s="41"/>
      <c r="H133" s="41"/>
      <c r="I133" s="242"/>
      <c r="J133" s="41"/>
      <c r="K133" s="41"/>
      <c r="L133" s="45"/>
      <c r="M133" s="243"/>
      <c r="N133" s="244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162</v>
      </c>
      <c r="AU133" s="18" t="s">
        <v>87</v>
      </c>
    </row>
    <row r="134" s="14" customFormat="1">
      <c r="A134" s="14"/>
      <c r="B134" s="255"/>
      <c r="C134" s="256"/>
      <c r="D134" s="240" t="s">
        <v>163</v>
      </c>
      <c r="E134" s="257" t="s">
        <v>1</v>
      </c>
      <c r="F134" s="258" t="s">
        <v>2191</v>
      </c>
      <c r="G134" s="256"/>
      <c r="H134" s="259">
        <v>110.59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5" t="s">
        <v>163</v>
      </c>
      <c r="AU134" s="265" t="s">
        <v>87</v>
      </c>
      <c r="AV134" s="14" t="s">
        <v>87</v>
      </c>
      <c r="AW134" s="14" t="s">
        <v>33</v>
      </c>
      <c r="AX134" s="14" t="s">
        <v>85</v>
      </c>
      <c r="AY134" s="265" t="s">
        <v>149</v>
      </c>
    </row>
    <row r="135" s="13" customFormat="1">
      <c r="A135" s="13"/>
      <c r="B135" s="245"/>
      <c r="C135" s="246"/>
      <c r="D135" s="240" t="s">
        <v>163</v>
      </c>
      <c r="E135" s="247" t="s">
        <v>1</v>
      </c>
      <c r="F135" s="248" t="s">
        <v>1294</v>
      </c>
      <c r="G135" s="246"/>
      <c r="H135" s="247" t="s">
        <v>1</v>
      </c>
      <c r="I135" s="249"/>
      <c r="J135" s="246"/>
      <c r="K135" s="246"/>
      <c r="L135" s="250"/>
      <c r="M135" s="251"/>
      <c r="N135" s="252"/>
      <c r="O135" s="252"/>
      <c r="P135" s="252"/>
      <c r="Q135" s="252"/>
      <c r="R135" s="252"/>
      <c r="S135" s="252"/>
      <c r="T135" s="25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4" t="s">
        <v>163</v>
      </c>
      <c r="AU135" s="254" t="s">
        <v>87</v>
      </c>
      <c r="AV135" s="13" t="s">
        <v>85</v>
      </c>
      <c r="AW135" s="13" t="s">
        <v>33</v>
      </c>
      <c r="AX135" s="13" t="s">
        <v>77</v>
      </c>
      <c r="AY135" s="254" t="s">
        <v>149</v>
      </c>
    </row>
    <row r="136" s="13" customFormat="1">
      <c r="A136" s="13"/>
      <c r="B136" s="245"/>
      <c r="C136" s="246"/>
      <c r="D136" s="240" t="s">
        <v>163</v>
      </c>
      <c r="E136" s="247" t="s">
        <v>1</v>
      </c>
      <c r="F136" s="248" t="s">
        <v>2031</v>
      </c>
      <c r="G136" s="246"/>
      <c r="H136" s="247" t="s">
        <v>1</v>
      </c>
      <c r="I136" s="249"/>
      <c r="J136" s="246"/>
      <c r="K136" s="246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163</v>
      </c>
      <c r="AU136" s="254" t="s">
        <v>87</v>
      </c>
      <c r="AV136" s="13" t="s">
        <v>85</v>
      </c>
      <c r="AW136" s="13" t="s">
        <v>33</v>
      </c>
      <c r="AX136" s="13" t="s">
        <v>77</v>
      </c>
      <c r="AY136" s="254" t="s">
        <v>149</v>
      </c>
    </row>
    <row r="137" s="2" customFormat="1" ht="16.5" customHeight="1">
      <c r="A137" s="39"/>
      <c r="B137" s="40"/>
      <c r="C137" s="227" t="s">
        <v>171</v>
      </c>
      <c r="D137" s="227" t="s">
        <v>155</v>
      </c>
      <c r="E137" s="228" t="s">
        <v>1299</v>
      </c>
      <c r="F137" s="229" t="s">
        <v>1300</v>
      </c>
      <c r="G137" s="230" t="s">
        <v>425</v>
      </c>
      <c r="H137" s="231">
        <v>11.058999999999999</v>
      </c>
      <c r="I137" s="232"/>
      <c r="J137" s="233">
        <f>ROUND(I137*H137,2)</f>
        <v>0</v>
      </c>
      <c r="K137" s="229" t="s">
        <v>159</v>
      </c>
      <c r="L137" s="45"/>
      <c r="M137" s="234" t="s">
        <v>1</v>
      </c>
      <c r="N137" s="235" t="s">
        <v>42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148</v>
      </c>
      <c r="AT137" s="238" t="s">
        <v>155</v>
      </c>
      <c r="AU137" s="238" t="s">
        <v>87</v>
      </c>
      <c r="AY137" s="18" t="s">
        <v>149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85</v>
      </c>
      <c r="BK137" s="239">
        <f>ROUND(I137*H137,2)</f>
        <v>0</v>
      </c>
      <c r="BL137" s="18" t="s">
        <v>148</v>
      </c>
      <c r="BM137" s="238" t="s">
        <v>2032</v>
      </c>
    </row>
    <row r="138" s="2" customFormat="1">
      <c r="A138" s="39"/>
      <c r="B138" s="40"/>
      <c r="C138" s="41"/>
      <c r="D138" s="240" t="s">
        <v>162</v>
      </c>
      <c r="E138" s="41"/>
      <c r="F138" s="241" t="s">
        <v>1302</v>
      </c>
      <c r="G138" s="41"/>
      <c r="H138" s="41"/>
      <c r="I138" s="242"/>
      <c r="J138" s="41"/>
      <c r="K138" s="41"/>
      <c r="L138" s="45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162</v>
      </c>
      <c r="AU138" s="18" t="s">
        <v>87</v>
      </c>
    </row>
    <row r="139" s="13" customFormat="1">
      <c r="A139" s="13"/>
      <c r="B139" s="245"/>
      <c r="C139" s="246"/>
      <c r="D139" s="240" t="s">
        <v>163</v>
      </c>
      <c r="E139" s="247" t="s">
        <v>1</v>
      </c>
      <c r="F139" s="248" t="s">
        <v>2033</v>
      </c>
      <c r="G139" s="246"/>
      <c r="H139" s="247" t="s">
        <v>1</v>
      </c>
      <c r="I139" s="249"/>
      <c r="J139" s="246"/>
      <c r="K139" s="246"/>
      <c r="L139" s="250"/>
      <c r="M139" s="251"/>
      <c r="N139" s="252"/>
      <c r="O139" s="252"/>
      <c r="P139" s="252"/>
      <c r="Q139" s="252"/>
      <c r="R139" s="252"/>
      <c r="S139" s="252"/>
      <c r="T139" s="25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4" t="s">
        <v>163</v>
      </c>
      <c r="AU139" s="254" t="s">
        <v>87</v>
      </c>
      <c r="AV139" s="13" t="s">
        <v>85</v>
      </c>
      <c r="AW139" s="13" t="s">
        <v>33</v>
      </c>
      <c r="AX139" s="13" t="s">
        <v>77</v>
      </c>
      <c r="AY139" s="254" t="s">
        <v>149</v>
      </c>
    </row>
    <row r="140" s="14" customFormat="1">
      <c r="A140" s="14"/>
      <c r="B140" s="255"/>
      <c r="C140" s="256"/>
      <c r="D140" s="240" t="s">
        <v>163</v>
      </c>
      <c r="E140" s="257" t="s">
        <v>1</v>
      </c>
      <c r="F140" s="258" t="s">
        <v>2192</v>
      </c>
      <c r="G140" s="256"/>
      <c r="H140" s="259">
        <v>11.058999999999999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5" t="s">
        <v>163</v>
      </c>
      <c r="AU140" s="265" t="s">
        <v>87</v>
      </c>
      <c r="AV140" s="14" t="s">
        <v>87</v>
      </c>
      <c r="AW140" s="14" t="s">
        <v>33</v>
      </c>
      <c r="AX140" s="14" t="s">
        <v>85</v>
      </c>
      <c r="AY140" s="265" t="s">
        <v>149</v>
      </c>
    </row>
    <row r="141" s="2" customFormat="1" ht="16.5" customHeight="1">
      <c r="A141" s="39"/>
      <c r="B141" s="40"/>
      <c r="C141" s="227" t="s">
        <v>148</v>
      </c>
      <c r="D141" s="227" t="s">
        <v>155</v>
      </c>
      <c r="E141" s="228" t="s">
        <v>459</v>
      </c>
      <c r="F141" s="229" t="s">
        <v>460</v>
      </c>
      <c r="G141" s="230" t="s">
        <v>278</v>
      </c>
      <c r="H141" s="231">
        <v>245.75999999999999</v>
      </c>
      <c r="I141" s="232"/>
      <c r="J141" s="233">
        <f>ROUND(I141*H141,2)</f>
        <v>0</v>
      </c>
      <c r="K141" s="229" t="s">
        <v>159</v>
      </c>
      <c r="L141" s="45"/>
      <c r="M141" s="234" t="s">
        <v>1</v>
      </c>
      <c r="N141" s="235" t="s">
        <v>42</v>
      </c>
      <c r="O141" s="92"/>
      <c r="P141" s="236">
        <f>O141*H141</f>
        <v>0</v>
      </c>
      <c r="Q141" s="236">
        <v>0.00084000000000000003</v>
      </c>
      <c r="R141" s="236">
        <f>Q141*H141</f>
        <v>0.20643839999999999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148</v>
      </c>
      <c r="AT141" s="238" t="s">
        <v>155</v>
      </c>
      <c r="AU141" s="238" t="s">
        <v>87</v>
      </c>
      <c r="AY141" s="18" t="s">
        <v>149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85</v>
      </c>
      <c r="BK141" s="239">
        <f>ROUND(I141*H141,2)</f>
        <v>0</v>
      </c>
      <c r="BL141" s="18" t="s">
        <v>148</v>
      </c>
      <c r="BM141" s="238" t="s">
        <v>2035</v>
      </c>
    </row>
    <row r="142" s="2" customFormat="1">
      <c r="A142" s="39"/>
      <c r="B142" s="40"/>
      <c r="C142" s="41"/>
      <c r="D142" s="240" t="s">
        <v>162</v>
      </c>
      <c r="E142" s="41"/>
      <c r="F142" s="241" t="s">
        <v>462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162</v>
      </c>
      <c r="AU142" s="18" t="s">
        <v>87</v>
      </c>
    </row>
    <row r="143" s="13" customFormat="1">
      <c r="A143" s="13"/>
      <c r="B143" s="245"/>
      <c r="C143" s="246"/>
      <c r="D143" s="240" t="s">
        <v>163</v>
      </c>
      <c r="E143" s="247" t="s">
        <v>1</v>
      </c>
      <c r="F143" s="248" t="s">
        <v>2193</v>
      </c>
      <c r="G143" s="246"/>
      <c r="H143" s="247" t="s">
        <v>1</v>
      </c>
      <c r="I143" s="249"/>
      <c r="J143" s="246"/>
      <c r="K143" s="246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163</v>
      </c>
      <c r="AU143" s="254" t="s">
        <v>87</v>
      </c>
      <c r="AV143" s="13" t="s">
        <v>85</v>
      </c>
      <c r="AW143" s="13" t="s">
        <v>33</v>
      </c>
      <c r="AX143" s="13" t="s">
        <v>77</v>
      </c>
      <c r="AY143" s="254" t="s">
        <v>149</v>
      </c>
    </row>
    <row r="144" s="14" customFormat="1">
      <c r="A144" s="14"/>
      <c r="B144" s="255"/>
      <c r="C144" s="256"/>
      <c r="D144" s="240" t="s">
        <v>163</v>
      </c>
      <c r="E144" s="257" t="s">
        <v>1</v>
      </c>
      <c r="F144" s="258" t="s">
        <v>2194</v>
      </c>
      <c r="G144" s="256"/>
      <c r="H144" s="259">
        <v>245.75999999999999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5" t="s">
        <v>163</v>
      </c>
      <c r="AU144" s="265" t="s">
        <v>87</v>
      </c>
      <c r="AV144" s="14" t="s">
        <v>87</v>
      </c>
      <c r="AW144" s="14" t="s">
        <v>33</v>
      </c>
      <c r="AX144" s="14" t="s">
        <v>85</v>
      </c>
      <c r="AY144" s="265" t="s">
        <v>149</v>
      </c>
    </row>
    <row r="145" s="2" customFormat="1" ht="16.5" customHeight="1">
      <c r="A145" s="39"/>
      <c r="B145" s="40"/>
      <c r="C145" s="227" t="s">
        <v>152</v>
      </c>
      <c r="D145" s="227" t="s">
        <v>155</v>
      </c>
      <c r="E145" s="228" t="s">
        <v>465</v>
      </c>
      <c r="F145" s="229" t="s">
        <v>466</v>
      </c>
      <c r="G145" s="230" t="s">
        <v>278</v>
      </c>
      <c r="H145" s="231">
        <v>245.75999999999999</v>
      </c>
      <c r="I145" s="232"/>
      <c r="J145" s="233">
        <f>ROUND(I145*H145,2)</f>
        <v>0</v>
      </c>
      <c r="K145" s="229" t="s">
        <v>159</v>
      </c>
      <c r="L145" s="45"/>
      <c r="M145" s="234" t="s">
        <v>1</v>
      </c>
      <c r="N145" s="235" t="s">
        <v>42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148</v>
      </c>
      <c r="AT145" s="238" t="s">
        <v>155</v>
      </c>
      <c r="AU145" s="238" t="s">
        <v>87</v>
      </c>
      <c r="AY145" s="18" t="s">
        <v>149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85</v>
      </c>
      <c r="BK145" s="239">
        <f>ROUND(I145*H145,2)</f>
        <v>0</v>
      </c>
      <c r="BL145" s="18" t="s">
        <v>148</v>
      </c>
      <c r="BM145" s="238" t="s">
        <v>2038</v>
      </c>
    </row>
    <row r="146" s="2" customFormat="1">
      <c r="A146" s="39"/>
      <c r="B146" s="40"/>
      <c r="C146" s="41"/>
      <c r="D146" s="240" t="s">
        <v>162</v>
      </c>
      <c r="E146" s="41"/>
      <c r="F146" s="241" t="s">
        <v>468</v>
      </c>
      <c r="G146" s="41"/>
      <c r="H146" s="41"/>
      <c r="I146" s="242"/>
      <c r="J146" s="41"/>
      <c r="K146" s="41"/>
      <c r="L146" s="45"/>
      <c r="M146" s="243"/>
      <c r="N146" s="24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162</v>
      </c>
      <c r="AU146" s="18" t="s">
        <v>87</v>
      </c>
    </row>
    <row r="147" s="14" customFormat="1">
      <c r="A147" s="14"/>
      <c r="B147" s="255"/>
      <c r="C147" s="256"/>
      <c r="D147" s="240" t="s">
        <v>163</v>
      </c>
      <c r="E147" s="257" t="s">
        <v>1</v>
      </c>
      <c r="F147" s="258" t="s">
        <v>2195</v>
      </c>
      <c r="G147" s="256"/>
      <c r="H147" s="259">
        <v>245.75999999999999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5" t="s">
        <v>163</v>
      </c>
      <c r="AU147" s="265" t="s">
        <v>87</v>
      </c>
      <c r="AV147" s="14" t="s">
        <v>87</v>
      </c>
      <c r="AW147" s="14" t="s">
        <v>33</v>
      </c>
      <c r="AX147" s="14" t="s">
        <v>85</v>
      </c>
      <c r="AY147" s="265" t="s">
        <v>149</v>
      </c>
    </row>
    <row r="148" s="2" customFormat="1" ht="21.75" customHeight="1">
      <c r="A148" s="39"/>
      <c r="B148" s="40"/>
      <c r="C148" s="227" t="s">
        <v>188</v>
      </c>
      <c r="D148" s="227" t="s">
        <v>155</v>
      </c>
      <c r="E148" s="228" t="s">
        <v>514</v>
      </c>
      <c r="F148" s="229" t="s">
        <v>515</v>
      </c>
      <c r="G148" s="230" t="s">
        <v>425</v>
      </c>
      <c r="H148" s="231">
        <v>49.369999999999997</v>
      </c>
      <c r="I148" s="232"/>
      <c r="J148" s="233">
        <f>ROUND(I148*H148,2)</f>
        <v>0</v>
      </c>
      <c r="K148" s="229" t="s">
        <v>159</v>
      </c>
      <c r="L148" s="45"/>
      <c r="M148" s="234" t="s">
        <v>1</v>
      </c>
      <c r="N148" s="235" t="s">
        <v>42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148</v>
      </c>
      <c r="AT148" s="238" t="s">
        <v>155</v>
      </c>
      <c r="AU148" s="238" t="s">
        <v>87</v>
      </c>
      <c r="AY148" s="18" t="s">
        <v>149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85</v>
      </c>
      <c r="BK148" s="239">
        <f>ROUND(I148*H148,2)</f>
        <v>0</v>
      </c>
      <c r="BL148" s="18" t="s">
        <v>148</v>
      </c>
      <c r="BM148" s="238" t="s">
        <v>2040</v>
      </c>
    </row>
    <row r="149" s="2" customFormat="1">
      <c r="A149" s="39"/>
      <c r="B149" s="40"/>
      <c r="C149" s="41"/>
      <c r="D149" s="240" t="s">
        <v>162</v>
      </c>
      <c r="E149" s="41"/>
      <c r="F149" s="241" t="s">
        <v>517</v>
      </c>
      <c r="G149" s="41"/>
      <c r="H149" s="41"/>
      <c r="I149" s="242"/>
      <c r="J149" s="41"/>
      <c r="K149" s="41"/>
      <c r="L149" s="45"/>
      <c r="M149" s="243"/>
      <c r="N149" s="24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162</v>
      </c>
      <c r="AU149" s="18" t="s">
        <v>87</v>
      </c>
    </row>
    <row r="150" s="13" customFormat="1">
      <c r="A150" s="13"/>
      <c r="B150" s="245"/>
      <c r="C150" s="246"/>
      <c r="D150" s="240" t="s">
        <v>163</v>
      </c>
      <c r="E150" s="247" t="s">
        <v>1</v>
      </c>
      <c r="F150" s="248" t="s">
        <v>519</v>
      </c>
      <c r="G150" s="246"/>
      <c r="H150" s="247" t="s">
        <v>1</v>
      </c>
      <c r="I150" s="249"/>
      <c r="J150" s="246"/>
      <c r="K150" s="246"/>
      <c r="L150" s="250"/>
      <c r="M150" s="251"/>
      <c r="N150" s="252"/>
      <c r="O150" s="252"/>
      <c r="P150" s="252"/>
      <c r="Q150" s="252"/>
      <c r="R150" s="252"/>
      <c r="S150" s="252"/>
      <c r="T150" s="25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4" t="s">
        <v>163</v>
      </c>
      <c r="AU150" s="254" t="s">
        <v>87</v>
      </c>
      <c r="AV150" s="13" t="s">
        <v>85</v>
      </c>
      <c r="AW150" s="13" t="s">
        <v>33</v>
      </c>
      <c r="AX150" s="13" t="s">
        <v>77</v>
      </c>
      <c r="AY150" s="254" t="s">
        <v>149</v>
      </c>
    </row>
    <row r="151" s="14" customFormat="1">
      <c r="A151" s="14"/>
      <c r="B151" s="255"/>
      <c r="C151" s="256"/>
      <c r="D151" s="240" t="s">
        <v>163</v>
      </c>
      <c r="E151" s="257" t="s">
        <v>1</v>
      </c>
      <c r="F151" s="258" t="s">
        <v>2196</v>
      </c>
      <c r="G151" s="256"/>
      <c r="H151" s="259">
        <v>110.59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5" t="s">
        <v>163</v>
      </c>
      <c r="AU151" s="265" t="s">
        <v>87</v>
      </c>
      <c r="AV151" s="14" t="s">
        <v>87</v>
      </c>
      <c r="AW151" s="14" t="s">
        <v>33</v>
      </c>
      <c r="AX151" s="14" t="s">
        <v>77</v>
      </c>
      <c r="AY151" s="265" t="s">
        <v>149</v>
      </c>
    </row>
    <row r="152" s="14" customFormat="1">
      <c r="A152" s="14"/>
      <c r="B152" s="255"/>
      <c r="C152" s="256"/>
      <c r="D152" s="240" t="s">
        <v>163</v>
      </c>
      <c r="E152" s="257" t="s">
        <v>1</v>
      </c>
      <c r="F152" s="258" t="s">
        <v>2197</v>
      </c>
      <c r="G152" s="256"/>
      <c r="H152" s="259">
        <v>-61.219999999999999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163</v>
      </c>
      <c r="AU152" s="265" t="s">
        <v>87</v>
      </c>
      <c r="AV152" s="14" t="s">
        <v>87</v>
      </c>
      <c r="AW152" s="14" t="s">
        <v>33</v>
      </c>
      <c r="AX152" s="14" t="s">
        <v>77</v>
      </c>
      <c r="AY152" s="265" t="s">
        <v>149</v>
      </c>
    </row>
    <row r="153" s="15" customFormat="1">
      <c r="A153" s="15"/>
      <c r="B153" s="269"/>
      <c r="C153" s="270"/>
      <c r="D153" s="240" t="s">
        <v>163</v>
      </c>
      <c r="E153" s="271" t="s">
        <v>1</v>
      </c>
      <c r="F153" s="272" t="s">
        <v>319</v>
      </c>
      <c r="G153" s="270"/>
      <c r="H153" s="273">
        <v>49.369999999999997</v>
      </c>
      <c r="I153" s="274"/>
      <c r="J153" s="270"/>
      <c r="K153" s="270"/>
      <c r="L153" s="275"/>
      <c r="M153" s="276"/>
      <c r="N153" s="277"/>
      <c r="O153" s="277"/>
      <c r="P153" s="277"/>
      <c r="Q153" s="277"/>
      <c r="R153" s="277"/>
      <c r="S153" s="277"/>
      <c r="T153" s="27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9" t="s">
        <v>163</v>
      </c>
      <c r="AU153" s="279" t="s">
        <v>87</v>
      </c>
      <c r="AV153" s="15" t="s">
        <v>148</v>
      </c>
      <c r="AW153" s="15" t="s">
        <v>33</v>
      </c>
      <c r="AX153" s="15" t="s">
        <v>85</v>
      </c>
      <c r="AY153" s="279" t="s">
        <v>149</v>
      </c>
    </row>
    <row r="154" s="2" customFormat="1" ht="24.15" customHeight="1">
      <c r="A154" s="39"/>
      <c r="B154" s="40"/>
      <c r="C154" s="227" t="s">
        <v>193</v>
      </c>
      <c r="D154" s="227" t="s">
        <v>155</v>
      </c>
      <c r="E154" s="228" t="s">
        <v>526</v>
      </c>
      <c r="F154" s="229" t="s">
        <v>527</v>
      </c>
      <c r="G154" s="230" t="s">
        <v>425</v>
      </c>
      <c r="H154" s="231">
        <v>493.69999999999999</v>
      </c>
      <c r="I154" s="232"/>
      <c r="J154" s="233">
        <f>ROUND(I154*H154,2)</f>
        <v>0</v>
      </c>
      <c r="K154" s="229" t="s">
        <v>159</v>
      </c>
      <c r="L154" s="45"/>
      <c r="M154" s="234" t="s">
        <v>1</v>
      </c>
      <c r="N154" s="235" t="s">
        <v>42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148</v>
      </c>
      <c r="AT154" s="238" t="s">
        <v>155</v>
      </c>
      <c r="AU154" s="238" t="s">
        <v>87</v>
      </c>
      <c r="AY154" s="18" t="s">
        <v>149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85</v>
      </c>
      <c r="BK154" s="239">
        <f>ROUND(I154*H154,2)</f>
        <v>0</v>
      </c>
      <c r="BL154" s="18" t="s">
        <v>148</v>
      </c>
      <c r="BM154" s="238" t="s">
        <v>2043</v>
      </c>
    </row>
    <row r="155" s="2" customFormat="1">
      <c r="A155" s="39"/>
      <c r="B155" s="40"/>
      <c r="C155" s="41"/>
      <c r="D155" s="240" t="s">
        <v>162</v>
      </c>
      <c r="E155" s="41"/>
      <c r="F155" s="241" t="s">
        <v>529</v>
      </c>
      <c r="G155" s="41"/>
      <c r="H155" s="41"/>
      <c r="I155" s="242"/>
      <c r="J155" s="41"/>
      <c r="K155" s="41"/>
      <c r="L155" s="45"/>
      <c r="M155" s="243"/>
      <c r="N155" s="24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162</v>
      </c>
      <c r="AU155" s="18" t="s">
        <v>87</v>
      </c>
    </row>
    <row r="156" s="13" customFormat="1">
      <c r="A156" s="13"/>
      <c r="B156" s="245"/>
      <c r="C156" s="246"/>
      <c r="D156" s="240" t="s">
        <v>163</v>
      </c>
      <c r="E156" s="247" t="s">
        <v>1</v>
      </c>
      <c r="F156" s="248" t="s">
        <v>519</v>
      </c>
      <c r="G156" s="246"/>
      <c r="H156" s="247" t="s">
        <v>1</v>
      </c>
      <c r="I156" s="249"/>
      <c r="J156" s="246"/>
      <c r="K156" s="246"/>
      <c r="L156" s="250"/>
      <c r="M156" s="251"/>
      <c r="N156" s="252"/>
      <c r="O156" s="252"/>
      <c r="P156" s="252"/>
      <c r="Q156" s="252"/>
      <c r="R156" s="252"/>
      <c r="S156" s="252"/>
      <c r="T156" s="25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4" t="s">
        <v>163</v>
      </c>
      <c r="AU156" s="254" t="s">
        <v>87</v>
      </c>
      <c r="AV156" s="13" t="s">
        <v>85</v>
      </c>
      <c r="AW156" s="13" t="s">
        <v>33</v>
      </c>
      <c r="AX156" s="13" t="s">
        <v>77</v>
      </c>
      <c r="AY156" s="254" t="s">
        <v>149</v>
      </c>
    </row>
    <row r="157" s="14" customFormat="1">
      <c r="A157" s="14"/>
      <c r="B157" s="255"/>
      <c r="C157" s="256"/>
      <c r="D157" s="240" t="s">
        <v>163</v>
      </c>
      <c r="E157" s="257" t="s">
        <v>1</v>
      </c>
      <c r="F157" s="258" t="s">
        <v>2198</v>
      </c>
      <c r="G157" s="256"/>
      <c r="H157" s="259">
        <v>493.69999999999999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5" t="s">
        <v>163</v>
      </c>
      <c r="AU157" s="265" t="s">
        <v>87</v>
      </c>
      <c r="AV157" s="14" t="s">
        <v>87</v>
      </c>
      <c r="AW157" s="14" t="s">
        <v>33</v>
      </c>
      <c r="AX157" s="14" t="s">
        <v>85</v>
      </c>
      <c r="AY157" s="265" t="s">
        <v>149</v>
      </c>
    </row>
    <row r="158" s="2" customFormat="1" ht="16.5" customHeight="1">
      <c r="A158" s="39"/>
      <c r="B158" s="40"/>
      <c r="C158" s="227" t="s">
        <v>197</v>
      </c>
      <c r="D158" s="227" t="s">
        <v>155</v>
      </c>
      <c r="E158" s="228" t="s">
        <v>532</v>
      </c>
      <c r="F158" s="229" t="s">
        <v>533</v>
      </c>
      <c r="G158" s="230" t="s">
        <v>534</v>
      </c>
      <c r="H158" s="231">
        <v>88.866</v>
      </c>
      <c r="I158" s="232"/>
      <c r="J158" s="233">
        <f>ROUND(I158*H158,2)</f>
        <v>0</v>
      </c>
      <c r="K158" s="229" t="s">
        <v>159</v>
      </c>
      <c r="L158" s="45"/>
      <c r="M158" s="234" t="s">
        <v>1</v>
      </c>
      <c r="N158" s="235" t="s">
        <v>42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148</v>
      </c>
      <c r="AT158" s="238" t="s">
        <v>155</v>
      </c>
      <c r="AU158" s="238" t="s">
        <v>87</v>
      </c>
      <c r="AY158" s="18" t="s">
        <v>149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85</v>
      </c>
      <c r="BK158" s="239">
        <f>ROUND(I158*H158,2)</f>
        <v>0</v>
      </c>
      <c r="BL158" s="18" t="s">
        <v>148</v>
      </c>
      <c r="BM158" s="238" t="s">
        <v>2045</v>
      </c>
    </row>
    <row r="159" s="2" customFormat="1">
      <c r="A159" s="39"/>
      <c r="B159" s="40"/>
      <c r="C159" s="41"/>
      <c r="D159" s="240" t="s">
        <v>162</v>
      </c>
      <c r="E159" s="41"/>
      <c r="F159" s="241" t="s">
        <v>536</v>
      </c>
      <c r="G159" s="41"/>
      <c r="H159" s="41"/>
      <c r="I159" s="242"/>
      <c r="J159" s="41"/>
      <c r="K159" s="41"/>
      <c r="L159" s="45"/>
      <c r="M159" s="243"/>
      <c r="N159" s="24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162</v>
      </c>
      <c r="AU159" s="18" t="s">
        <v>87</v>
      </c>
    </row>
    <row r="160" s="14" customFormat="1">
      <c r="A160" s="14"/>
      <c r="B160" s="255"/>
      <c r="C160" s="256"/>
      <c r="D160" s="240" t="s">
        <v>163</v>
      </c>
      <c r="E160" s="257" t="s">
        <v>1</v>
      </c>
      <c r="F160" s="258" t="s">
        <v>2199</v>
      </c>
      <c r="G160" s="256"/>
      <c r="H160" s="259">
        <v>88.866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5" t="s">
        <v>163</v>
      </c>
      <c r="AU160" s="265" t="s">
        <v>87</v>
      </c>
      <c r="AV160" s="14" t="s">
        <v>87</v>
      </c>
      <c r="AW160" s="14" t="s">
        <v>33</v>
      </c>
      <c r="AX160" s="14" t="s">
        <v>85</v>
      </c>
      <c r="AY160" s="265" t="s">
        <v>149</v>
      </c>
    </row>
    <row r="161" s="2" customFormat="1" ht="16.5" customHeight="1">
      <c r="A161" s="39"/>
      <c r="B161" s="40"/>
      <c r="C161" s="227" t="s">
        <v>203</v>
      </c>
      <c r="D161" s="227" t="s">
        <v>155</v>
      </c>
      <c r="E161" s="228" t="s">
        <v>562</v>
      </c>
      <c r="F161" s="229" t="s">
        <v>563</v>
      </c>
      <c r="G161" s="230" t="s">
        <v>425</v>
      </c>
      <c r="H161" s="231">
        <v>61.219999999999999</v>
      </c>
      <c r="I161" s="232"/>
      <c r="J161" s="233">
        <f>ROUND(I161*H161,2)</f>
        <v>0</v>
      </c>
      <c r="K161" s="229" t="s">
        <v>159</v>
      </c>
      <c r="L161" s="45"/>
      <c r="M161" s="234" t="s">
        <v>1</v>
      </c>
      <c r="N161" s="235" t="s">
        <v>42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148</v>
      </c>
      <c r="AT161" s="238" t="s">
        <v>155</v>
      </c>
      <c r="AU161" s="238" t="s">
        <v>87</v>
      </c>
      <c r="AY161" s="18" t="s">
        <v>149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85</v>
      </c>
      <c r="BK161" s="239">
        <f>ROUND(I161*H161,2)</f>
        <v>0</v>
      </c>
      <c r="BL161" s="18" t="s">
        <v>148</v>
      </c>
      <c r="BM161" s="238" t="s">
        <v>2047</v>
      </c>
    </row>
    <row r="162" s="2" customFormat="1">
      <c r="A162" s="39"/>
      <c r="B162" s="40"/>
      <c r="C162" s="41"/>
      <c r="D162" s="240" t="s">
        <v>162</v>
      </c>
      <c r="E162" s="41"/>
      <c r="F162" s="241" t="s">
        <v>565</v>
      </c>
      <c r="G162" s="41"/>
      <c r="H162" s="41"/>
      <c r="I162" s="242"/>
      <c r="J162" s="41"/>
      <c r="K162" s="41"/>
      <c r="L162" s="45"/>
      <c r="M162" s="243"/>
      <c r="N162" s="24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162</v>
      </c>
      <c r="AU162" s="18" t="s">
        <v>87</v>
      </c>
    </row>
    <row r="163" s="14" customFormat="1">
      <c r="A163" s="14"/>
      <c r="B163" s="255"/>
      <c r="C163" s="256"/>
      <c r="D163" s="240" t="s">
        <v>163</v>
      </c>
      <c r="E163" s="257" t="s">
        <v>1</v>
      </c>
      <c r="F163" s="258" t="s">
        <v>2200</v>
      </c>
      <c r="G163" s="256"/>
      <c r="H163" s="259">
        <v>110.59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163</v>
      </c>
      <c r="AU163" s="265" t="s">
        <v>87</v>
      </c>
      <c r="AV163" s="14" t="s">
        <v>87</v>
      </c>
      <c r="AW163" s="14" t="s">
        <v>33</v>
      </c>
      <c r="AX163" s="14" t="s">
        <v>77</v>
      </c>
      <c r="AY163" s="265" t="s">
        <v>149</v>
      </c>
    </row>
    <row r="164" s="14" customFormat="1">
      <c r="A164" s="14"/>
      <c r="B164" s="255"/>
      <c r="C164" s="256"/>
      <c r="D164" s="240" t="s">
        <v>163</v>
      </c>
      <c r="E164" s="257" t="s">
        <v>1</v>
      </c>
      <c r="F164" s="258" t="s">
        <v>2201</v>
      </c>
      <c r="G164" s="256"/>
      <c r="H164" s="259">
        <v>-32.090000000000003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5" t="s">
        <v>163</v>
      </c>
      <c r="AU164" s="265" t="s">
        <v>87</v>
      </c>
      <c r="AV164" s="14" t="s">
        <v>87</v>
      </c>
      <c r="AW164" s="14" t="s">
        <v>33</v>
      </c>
      <c r="AX164" s="14" t="s">
        <v>77</v>
      </c>
      <c r="AY164" s="265" t="s">
        <v>149</v>
      </c>
    </row>
    <row r="165" s="13" customFormat="1">
      <c r="A165" s="13"/>
      <c r="B165" s="245"/>
      <c r="C165" s="246"/>
      <c r="D165" s="240" t="s">
        <v>163</v>
      </c>
      <c r="E165" s="247" t="s">
        <v>1</v>
      </c>
      <c r="F165" s="248" t="s">
        <v>2158</v>
      </c>
      <c r="G165" s="246"/>
      <c r="H165" s="247" t="s">
        <v>1</v>
      </c>
      <c r="I165" s="249"/>
      <c r="J165" s="246"/>
      <c r="K165" s="246"/>
      <c r="L165" s="250"/>
      <c r="M165" s="251"/>
      <c r="N165" s="252"/>
      <c r="O165" s="252"/>
      <c r="P165" s="252"/>
      <c r="Q165" s="252"/>
      <c r="R165" s="252"/>
      <c r="S165" s="252"/>
      <c r="T165" s="25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4" t="s">
        <v>163</v>
      </c>
      <c r="AU165" s="254" t="s">
        <v>87</v>
      </c>
      <c r="AV165" s="13" t="s">
        <v>85</v>
      </c>
      <c r="AW165" s="13" t="s">
        <v>33</v>
      </c>
      <c r="AX165" s="13" t="s">
        <v>77</v>
      </c>
      <c r="AY165" s="254" t="s">
        <v>149</v>
      </c>
    </row>
    <row r="166" s="14" customFormat="1">
      <c r="A166" s="14"/>
      <c r="B166" s="255"/>
      <c r="C166" s="256"/>
      <c r="D166" s="240" t="s">
        <v>163</v>
      </c>
      <c r="E166" s="257" t="s">
        <v>1</v>
      </c>
      <c r="F166" s="258" t="s">
        <v>2202</v>
      </c>
      <c r="G166" s="256"/>
      <c r="H166" s="259">
        <v>-6.1740000000000004</v>
      </c>
      <c r="I166" s="260"/>
      <c r="J166" s="256"/>
      <c r="K166" s="256"/>
      <c r="L166" s="261"/>
      <c r="M166" s="262"/>
      <c r="N166" s="263"/>
      <c r="O166" s="263"/>
      <c r="P166" s="263"/>
      <c r="Q166" s="263"/>
      <c r="R166" s="263"/>
      <c r="S166" s="263"/>
      <c r="T166" s="26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5" t="s">
        <v>163</v>
      </c>
      <c r="AU166" s="265" t="s">
        <v>87</v>
      </c>
      <c r="AV166" s="14" t="s">
        <v>87</v>
      </c>
      <c r="AW166" s="14" t="s">
        <v>33</v>
      </c>
      <c r="AX166" s="14" t="s">
        <v>77</v>
      </c>
      <c r="AY166" s="265" t="s">
        <v>149</v>
      </c>
    </row>
    <row r="167" s="14" customFormat="1">
      <c r="A167" s="14"/>
      <c r="B167" s="255"/>
      <c r="C167" s="256"/>
      <c r="D167" s="240" t="s">
        <v>163</v>
      </c>
      <c r="E167" s="257" t="s">
        <v>1</v>
      </c>
      <c r="F167" s="258" t="s">
        <v>2203</v>
      </c>
      <c r="G167" s="256"/>
      <c r="H167" s="259">
        <v>-0.73799999999999999</v>
      </c>
      <c r="I167" s="260"/>
      <c r="J167" s="256"/>
      <c r="K167" s="256"/>
      <c r="L167" s="261"/>
      <c r="M167" s="262"/>
      <c r="N167" s="263"/>
      <c r="O167" s="263"/>
      <c r="P167" s="263"/>
      <c r="Q167" s="263"/>
      <c r="R167" s="263"/>
      <c r="S167" s="263"/>
      <c r="T167" s="26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5" t="s">
        <v>163</v>
      </c>
      <c r="AU167" s="265" t="s">
        <v>87</v>
      </c>
      <c r="AV167" s="14" t="s">
        <v>87</v>
      </c>
      <c r="AW167" s="14" t="s">
        <v>33</v>
      </c>
      <c r="AX167" s="14" t="s">
        <v>77</v>
      </c>
      <c r="AY167" s="265" t="s">
        <v>149</v>
      </c>
    </row>
    <row r="168" s="13" customFormat="1">
      <c r="A168" s="13"/>
      <c r="B168" s="245"/>
      <c r="C168" s="246"/>
      <c r="D168" s="240" t="s">
        <v>163</v>
      </c>
      <c r="E168" s="247" t="s">
        <v>1</v>
      </c>
      <c r="F168" s="248" t="s">
        <v>1646</v>
      </c>
      <c r="G168" s="246"/>
      <c r="H168" s="247" t="s">
        <v>1</v>
      </c>
      <c r="I168" s="249"/>
      <c r="J168" s="246"/>
      <c r="K168" s="246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163</v>
      </c>
      <c r="AU168" s="254" t="s">
        <v>87</v>
      </c>
      <c r="AV168" s="13" t="s">
        <v>85</v>
      </c>
      <c r="AW168" s="13" t="s">
        <v>33</v>
      </c>
      <c r="AX168" s="13" t="s">
        <v>77</v>
      </c>
      <c r="AY168" s="254" t="s">
        <v>149</v>
      </c>
    </row>
    <row r="169" s="14" customFormat="1">
      <c r="A169" s="14"/>
      <c r="B169" s="255"/>
      <c r="C169" s="256"/>
      <c r="D169" s="240" t="s">
        <v>163</v>
      </c>
      <c r="E169" s="257" t="s">
        <v>1</v>
      </c>
      <c r="F169" s="258" t="s">
        <v>2204</v>
      </c>
      <c r="G169" s="256"/>
      <c r="H169" s="259">
        <v>-9.2609999999999992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5" t="s">
        <v>163</v>
      </c>
      <c r="AU169" s="265" t="s">
        <v>87</v>
      </c>
      <c r="AV169" s="14" t="s">
        <v>87</v>
      </c>
      <c r="AW169" s="14" t="s">
        <v>33</v>
      </c>
      <c r="AX169" s="14" t="s">
        <v>77</v>
      </c>
      <c r="AY169" s="265" t="s">
        <v>149</v>
      </c>
    </row>
    <row r="170" s="14" customFormat="1">
      <c r="A170" s="14"/>
      <c r="B170" s="255"/>
      <c r="C170" s="256"/>
      <c r="D170" s="240" t="s">
        <v>163</v>
      </c>
      <c r="E170" s="257" t="s">
        <v>1</v>
      </c>
      <c r="F170" s="258" t="s">
        <v>2205</v>
      </c>
      <c r="G170" s="256"/>
      <c r="H170" s="259">
        <v>-1.107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5" t="s">
        <v>163</v>
      </c>
      <c r="AU170" s="265" t="s">
        <v>87</v>
      </c>
      <c r="AV170" s="14" t="s">
        <v>87</v>
      </c>
      <c r="AW170" s="14" t="s">
        <v>33</v>
      </c>
      <c r="AX170" s="14" t="s">
        <v>77</v>
      </c>
      <c r="AY170" s="265" t="s">
        <v>149</v>
      </c>
    </row>
    <row r="171" s="13" customFormat="1">
      <c r="A171" s="13"/>
      <c r="B171" s="245"/>
      <c r="C171" s="246"/>
      <c r="D171" s="240" t="s">
        <v>163</v>
      </c>
      <c r="E171" s="247" t="s">
        <v>1</v>
      </c>
      <c r="F171" s="248" t="s">
        <v>1346</v>
      </c>
      <c r="G171" s="246"/>
      <c r="H171" s="247" t="s">
        <v>1</v>
      </c>
      <c r="I171" s="249"/>
      <c r="J171" s="246"/>
      <c r="K171" s="246"/>
      <c r="L171" s="250"/>
      <c r="M171" s="251"/>
      <c r="N171" s="252"/>
      <c r="O171" s="252"/>
      <c r="P171" s="252"/>
      <c r="Q171" s="252"/>
      <c r="R171" s="252"/>
      <c r="S171" s="252"/>
      <c r="T171" s="25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4" t="s">
        <v>163</v>
      </c>
      <c r="AU171" s="254" t="s">
        <v>87</v>
      </c>
      <c r="AV171" s="13" t="s">
        <v>85</v>
      </c>
      <c r="AW171" s="13" t="s">
        <v>33</v>
      </c>
      <c r="AX171" s="13" t="s">
        <v>77</v>
      </c>
      <c r="AY171" s="254" t="s">
        <v>149</v>
      </c>
    </row>
    <row r="172" s="15" customFormat="1">
      <c r="A172" s="15"/>
      <c r="B172" s="269"/>
      <c r="C172" s="270"/>
      <c r="D172" s="240" t="s">
        <v>163</v>
      </c>
      <c r="E172" s="271" t="s">
        <v>1</v>
      </c>
      <c r="F172" s="272" t="s">
        <v>319</v>
      </c>
      <c r="G172" s="270"/>
      <c r="H172" s="273">
        <v>61.219999999999999</v>
      </c>
      <c r="I172" s="274"/>
      <c r="J172" s="270"/>
      <c r="K172" s="270"/>
      <c r="L172" s="275"/>
      <c r="M172" s="276"/>
      <c r="N172" s="277"/>
      <c r="O172" s="277"/>
      <c r="P172" s="277"/>
      <c r="Q172" s="277"/>
      <c r="R172" s="277"/>
      <c r="S172" s="277"/>
      <c r="T172" s="27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9" t="s">
        <v>163</v>
      </c>
      <c r="AU172" s="279" t="s">
        <v>87</v>
      </c>
      <c r="AV172" s="15" t="s">
        <v>148</v>
      </c>
      <c r="AW172" s="15" t="s">
        <v>33</v>
      </c>
      <c r="AX172" s="15" t="s">
        <v>85</v>
      </c>
      <c r="AY172" s="279" t="s">
        <v>149</v>
      </c>
    </row>
    <row r="173" s="2" customFormat="1" ht="16.5" customHeight="1">
      <c r="A173" s="39"/>
      <c r="B173" s="40"/>
      <c r="C173" s="227" t="s">
        <v>209</v>
      </c>
      <c r="D173" s="227" t="s">
        <v>155</v>
      </c>
      <c r="E173" s="228" t="s">
        <v>2161</v>
      </c>
      <c r="F173" s="229" t="s">
        <v>2162</v>
      </c>
      <c r="G173" s="230" t="s">
        <v>425</v>
      </c>
      <c r="H173" s="231">
        <v>30.454000000000001</v>
      </c>
      <c r="I173" s="232"/>
      <c r="J173" s="233">
        <f>ROUND(I173*H173,2)</f>
        <v>0</v>
      </c>
      <c r="K173" s="229" t="s">
        <v>159</v>
      </c>
      <c r="L173" s="45"/>
      <c r="M173" s="234" t="s">
        <v>1</v>
      </c>
      <c r="N173" s="235" t="s">
        <v>42</v>
      </c>
      <c r="O173" s="92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148</v>
      </c>
      <c r="AT173" s="238" t="s">
        <v>155</v>
      </c>
      <c r="AU173" s="238" t="s">
        <v>87</v>
      </c>
      <c r="AY173" s="18" t="s">
        <v>149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85</v>
      </c>
      <c r="BK173" s="239">
        <f>ROUND(I173*H173,2)</f>
        <v>0</v>
      </c>
      <c r="BL173" s="18" t="s">
        <v>148</v>
      </c>
      <c r="BM173" s="238" t="s">
        <v>2053</v>
      </c>
    </row>
    <row r="174" s="2" customFormat="1">
      <c r="A174" s="39"/>
      <c r="B174" s="40"/>
      <c r="C174" s="41"/>
      <c r="D174" s="240" t="s">
        <v>162</v>
      </c>
      <c r="E174" s="41"/>
      <c r="F174" s="241" t="s">
        <v>2163</v>
      </c>
      <c r="G174" s="41"/>
      <c r="H174" s="41"/>
      <c r="I174" s="242"/>
      <c r="J174" s="41"/>
      <c r="K174" s="41"/>
      <c r="L174" s="45"/>
      <c r="M174" s="243"/>
      <c r="N174" s="244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162</v>
      </c>
      <c r="AU174" s="18" t="s">
        <v>87</v>
      </c>
    </row>
    <row r="175" s="13" customFormat="1">
      <c r="A175" s="13"/>
      <c r="B175" s="245"/>
      <c r="C175" s="246"/>
      <c r="D175" s="240" t="s">
        <v>163</v>
      </c>
      <c r="E175" s="247" t="s">
        <v>1</v>
      </c>
      <c r="F175" s="248" t="s">
        <v>2164</v>
      </c>
      <c r="G175" s="246"/>
      <c r="H175" s="247" t="s">
        <v>1</v>
      </c>
      <c r="I175" s="249"/>
      <c r="J175" s="246"/>
      <c r="K175" s="246"/>
      <c r="L175" s="250"/>
      <c r="M175" s="251"/>
      <c r="N175" s="252"/>
      <c r="O175" s="252"/>
      <c r="P175" s="252"/>
      <c r="Q175" s="252"/>
      <c r="R175" s="252"/>
      <c r="S175" s="252"/>
      <c r="T175" s="25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4" t="s">
        <v>163</v>
      </c>
      <c r="AU175" s="254" t="s">
        <v>87</v>
      </c>
      <c r="AV175" s="13" t="s">
        <v>85</v>
      </c>
      <c r="AW175" s="13" t="s">
        <v>33</v>
      </c>
      <c r="AX175" s="13" t="s">
        <v>77</v>
      </c>
      <c r="AY175" s="254" t="s">
        <v>149</v>
      </c>
    </row>
    <row r="176" s="14" customFormat="1">
      <c r="A176" s="14"/>
      <c r="B176" s="255"/>
      <c r="C176" s="256"/>
      <c r="D176" s="240" t="s">
        <v>163</v>
      </c>
      <c r="E176" s="257" t="s">
        <v>1</v>
      </c>
      <c r="F176" s="258" t="s">
        <v>2206</v>
      </c>
      <c r="G176" s="256"/>
      <c r="H176" s="259">
        <v>28.399999999999999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5" t="s">
        <v>163</v>
      </c>
      <c r="AU176" s="265" t="s">
        <v>87</v>
      </c>
      <c r="AV176" s="14" t="s">
        <v>87</v>
      </c>
      <c r="AW176" s="14" t="s">
        <v>33</v>
      </c>
      <c r="AX176" s="14" t="s">
        <v>77</v>
      </c>
      <c r="AY176" s="265" t="s">
        <v>149</v>
      </c>
    </row>
    <row r="177" s="14" customFormat="1">
      <c r="A177" s="14"/>
      <c r="B177" s="255"/>
      <c r="C177" s="256"/>
      <c r="D177" s="240" t="s">
        <v>163</v>
      </c>
      <c r="E177" s="257" t="s">
        <v>1</v>
      </c>
      <c r="F177" s="258" t="s">
        <v>2207</v>
      </c>
      <c r="G177" s="256"/>
      <c r="H177" s="259">
        <v>3.6899999999999999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5" t="s">
        <v>163</v>
      </c>
      <c r="AU177" s="265" t="s">
        <v>87</v>
      </c>
      <c r="AV177" s="14" t="s">
        <v>87</v>
      </c>
      <c r="AW177" s="14" t="s">
        <v>33</v>
      </c>
      <c r="AX177" s="14" t="s">
        <v>77</v>
      </c>
      <c r="AY177" s="265" t="s">
        <v>149</v>
      </c>
    </row>
    <row r="178" s="16" customFormat="1">
      <c r="A178" s="16"/>
      <c r="B178" s="290"/>
      <c r="C178" s="291"/>
      <c r="D178" s="240" t="s">
        <v>163</v>
      </c>
      <c r="E178" s="292" t="s">
        <v>1</v>
      </c>
      <c r="F178" s="293" t="s">
        <v>584</v>
      </c>
      <c r="G178" s="291"/>
      <c r="H178" s="294">
        <v>32.090000000000003</v>
      </c>
      <c r="I178" s="295"/>
      <c r="J178" s="291"/>
      <c r="K178" s="291"/>
      <c r="L178" s="296"/>
      <c r="M178" s="297"/>
      <c r="N178" s="298"/>
      <c r="O178" s="298"/>
      <c r="P178" s="298"/>
      <c r="Q178" s="298"/>
      <c r="R178" s="298"/>
      <c r="S178" s="298"/>
      <c r="T178" s="299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300" t="s">
        <v>163</v>
      </c>
      <c r="AU178" s="300" t="s">
        <v>87</v>
      </c>
      <c r="AV178" s="16" t="s">
        <v>171</v>
      </c>
      <c r="AW178" s="16" t="s">
        <v>33</v>
      </c>
      <c r="AX178" s="16" t="s">
        <v>77</v>
      </c>
      <c r="AY178" s="300" t="s">
        <v>149</v>
      </c>
    </row>
    <row r="179" s="13" customFormat="1">
      <c r="A179" s="13"/>
      <c r="B179" s="245"/>
      <c r="C179" s="246"/>
      <c r="D179" s="240" t="s">
        <v>163</v>
      </c>
      <c r="E179" s="247" t="s">
        <v>1</v>
      </c>
      <c r="F179" s="248" t="s">
        <v>585</v>
      </c>
      <c r="G179" s="246"/>
      <c r="H179" s="247" t="s">
        <v>1</v>
      </c>
      <c r="I179" s="249"/>
      <c r="J179" s="246"/>
      <c r="K179" s="246"/>
      <c r="L179" s="250"/>
      <c r="M179" s="251"/>
      <c r="N179" s="252"/>
      <c r="O179" s="252"/>
      <c r="P179" s="252"/>
      <c r="Q179" s="252"/>
      <c r="R179" s="252"/>
      <c r="S179" s="252"/>
      <c r="T179" s="25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4" t="s">
        <v>163</v>
      </c>
      <c r="AU179" s="254" t="s">
        <v>87</v>
      </c>
      <c r="AV179" s="13" t="s">
        <v>85</v>
      </c>
      <c r="AW179" s="13" t="s">
        <v>33</v>
      </c>
      <c r="AX179" s="13" t="s">
        <v>77</v>
      </c>
      <c r="AY179" s="254" t="s">
        <v>149</v>
      </c>
    </row>
    <row r="180" s="14" customFormat="1">
      <c r="A180" s="14"/>
      <c r="B180" s="255"/>
      <c r="C180" s="256"/>
      <c r="D180" s="240" t="s">
        <v>163</v>
      </c>
      <c r="E180" s="257" t="s">
        <v>1</v>
      </c>
      <c r="F180" s="258" t="s">
        <v>2208</v>
      </c>
      <c r="G180" s="256"/>
      <c r="H180" s="259">
        <v>-1.379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5" t="s">
        <v>163</v>
      </c>
      <c r="AU180" s="265" t="s">
        <v>87</v>
      </c>
      <c r="AV180" s="14" t="s">
        <v>87</v>
      </c>
      <c r="AW180" s="14" t="s">
        <v>33</v>
      </c>
      <c r="AX180" s="14" t="s">
        <v>77</v>
      </c>
      <c r="AY180" s="265" t="s">
        <v>149</v>
      </c>
    </row>
    <row r="181" s="14" customFormat="1">
      <c r="A181" s="14"/>
      <c r="B181" s="255"/>
      <c r="C181" s="256"/>
      <c r="D181" s="240" t="s">
        <v>163</v>
      </c>
      <c r="E181" s="257" t="s">
        <v>1</v>
      </c>
      <c r="F181" s="258" t="s">
        <v>2209</v>
      </c>
      <c r="G181" s="256"/>
      <c r="H181" s="259">
        <v>-0.25700000000000001</v>
      </c>
      <c r="I181" s="260"/>
      <c r="J181" s="256"/>
      <c r="K181" s="256"/>
      <c r="L181" s="261"/>
      <c r="M181" s="262"/>
      <c r="N181" s="263"/>
      <c r="O181" s="263"/>
      <c r="P181" s="263"/>
      <c r="Q181" s="263"/>
      <c r="R181" s="263"/>
      <c r="S181" s="263"/>
      <c r="T181" s="26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5" t="s">
        <v>163</v>
      </c>
      <c r="AU181" s="265" t="s">
        <v>87</v>
      </c>
      <c r="AV181" s="14" t="s">
        <v>87</v>
      </c>
      <c r="AW181" s="14" t="s">
        <v>33</v>
      </c>
      <c r="AX181" s="14" t="s">
        <v>77</v>
      </c>
      <c r="AY181" s="265" t="s">
        <v>149</v>
      </c>
    </row>
    <row r="182" s="15" customFormat="1">
      <c r="A182" s="15"/>
      <c r="B182" s="269"/>
      <c r="C182" s="270"/>
      <c r="D182" s="240" t="s">
        <v>163</v>
      </c>
      <c r="E182" s="271" t="s">
        <v>1</v>
      </c>
      <c r="F182" s="272" t="s">
        <v>319</v>
      </c>
      <c r="G182" s="270"/>
      <c r="H182" s="273">
        <v>30.454000000000001</v>
      </c>
      <c r="I182" s="274"/>
      <c r="J182" s="270"/>
      <c r="K182" s="270"/>
      <c r="L182" s="275"/>
      <c r="M182" s="276"/>
      <c r="N182" s="277"/>
      <c r="O182" s="277"/>
      <c r="P182" s="277"/>
      <c r="Q182" s="277"/>
      <c r="R182" s="277"/>
      <c r="S182" s="277"/>
      <c r="T182" s="27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9" t="s">
        <v>163</v>
      </c>
      <c r="AU182" s="279" t="s">
        <v>87</v>
      </c>
      <c r="AV182" s="15" t="s">
        <v>148</v>
      </c>
      <c r="AW182" s="15" t="s">
        <v>33</v>
      </c>
      <c r="AX182" s="15" t="s">
        <v>85</v>
      </c>
      <c r="AY182" s="279" t="s">
        <v>149</v>
      </c>
    </row>
    <row r="183" s="2" customFormat="1" ht="16.5" customHeight="1">
      <c r="A183" s="39"/>
      <c r="B183" s="40"/>
      <c r="C183" s="280" t="s">
        <v>214</v>
      </c>
      <c r="D183" s="280" t="s">
        <v>553</v>
      </c>
      <c r="E183" s="281" t="s">
        <v>589</v>
      </c>
      <c r="F183" s="282" t="s">
        <v>590</v>
      </c>
      <c r="G183" s="283" t="s">
        <v>534</v>
      </c>
      <c r="H183" s="284">
        <v>60.908000000000001</v>
      </c>
      <c r="I183" s="285"/>
      <c r="J183" s="286">
        <f>ROUND(I183*H183,2)</f>
        <v>0</v>
      </c>
      <c r="K183" s="282" t="s">
        <v>159</v>
      </c>
      <c r="L183" s="287"/>
      <c r="M183" s="288" t="s">
        <v>1</v>
      </c>
      <c r="N183" s="289" t="s">
        <v>42</v>
      </c>
      <c r="O183" s="92"/>
      <c r="P183" s="236">
        <f>O183*H183</f>
        <v>0</v>
      </c>
      <c r="Q183" s="236">
        <v>1</v>
      </c>
      <c r="R183" s="236">
        <f>Q183*H183</f>
        <v>60.908000000000001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197</v>
      </c>
      <c r="AT183" s="238" t="s">
        <v>553</v>
      </c>
      <c r="AU183" s="238" t="s">
        <v>87</v>
      </c>
      <c r="AY183" s="18" t="s">
        <v>149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85</v>
      </c>
      <c r="BK183" s="239">
        <f>ROUND(I183*H183,2)</f>
        <v>0</v>
      </c>
      <c r="BL183" s="18" t="s">
        <v>148</v>
      </c>
      <c r="BM183" s="238" t="s">
        <v>2057</v>
      </c>
    </row>
    <row r="184" s="2" customFormat="1">
      <c r="A184" s="39"/>
      <c r="B184" s="40"/>
      <c r="C184" s="41"/>
      <c r="D184" s="240" t="s">
        <v>162</v>
      </c>
      <c r="E184" s="41"/>
      <c r="F184" s="241" t="s">
        <v>590</v>
      </c>
      <c r="G184" s="41"/>
      <c r="H184" s="41"/>
      <c r="I184" s="242"/>
      <c r="J184" s="41"/>
      <c r="K184" s="41"/>
      <c r="L184" s="45"/>
      <c r="M184" s="243"/>
      <c r="N184" s="244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162</v>
      </c>
      <c r="AU184" s="18" t="s">
        <v>87</v>
      </c>
    </row>
    <row r="185" s="14" customFormat="1">
      <c r="A185" s="14"/>
      <c r="B185" s="255"/>
      <c r="C185" s="256"/>
      <c r="D185" s="240" t="s">
        <v>163</v>
      </c>
      <c r="E185" s="257" t="s">
        <v>1</v>
      </c>
      <c r="F185" s="258" t="s">
        <v>2210</v>
      </c>
      <c r="G185" s="256"/>
      <c r="H185" s="259">
        <v>60.908000000000001</v>
      </c>
      <c r="I185" s="260"/>
      <c r="J185" s="256"/>
      <c r="K185" s="256"/>
      <c r="L185" s="261"/>
      <c r="M185" s="262"/>
      <c r="N185" s="263"/>
      <c r="O185" s="263"/>
      <c r="P185" s="263"/>
      <c r="Q185" s="263"/>
      <c r="R185" s="263"/>
      <c r="S185" s="263"/>
      <c r="T185" s="26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5" t="s">
        <v>163</v>
      </c>
      <c r="AU185" s="265" t="s">
        <v>87</v>
      </c>
      <c r="AV185" s="14" t="s">
        <v>87</v>
      </c>
      <c r="AW185" s="14" t="s">
        <v>33</v>
      </c>
      <c r="AX185" s="14" t="s">
        <v>85</v>
      </c>
      <c r="AY185" s="265" t="s">
        <v>149</v>
      </c>
    </row>
    <row r="186" s="12" customFormat="1" ht="22.8" customHeight="1">
      <c r="A186" s="12"/>
      <c r="B186" s="211"/>
      <c r="C186" s="212"/>
      <c r="D186" s="213" t="s">
        <v>76</v>
      </c>
      <c r="E186" s="225" t="s">
        <v>148</v>
      </c>
      <c r="F186" s="225" t="s">
        <v>719</v>
      </c>
      <c r="G186" s="212"/>
      <c r="H186" s="212"/>
      <c r="I186" s="215"/>
      <c r="J186" s="226">
        <f>BK186</f>
        <v>0</v>
      </c>
      <c r="K186" s="212"/>
      <c r="L186" s="217"/>
      <c r="M186" s="218"/>
      <c r="N186" s="219"/>
      <c r="O186" s="219"/>
      <c r="P186" s="220">
        <f>SUM(P187:P199)</f>
        <v>0</v>
      </c>
      <c r="Q186" s="219"/>
      <c r="R186" s="220">
        <f>SUM(R187:R199)</f>
        <v>0</v>
      </c>
      <c r="S186" s="219"/>
      <c r="T186" s="221">
        <f>SUM(T187:T199)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2" t="s">
        <v>85</v>
      </c>
      <c r="AT186" s="223" t="s">
        <v>76</v>
      </c>
      <c r="AU186" s="223" t="s">
        <v>85</v>
      </c>
      <c r="AY186" s="222" t="s">
        <v>149</v>
      </c>
      <c r="BK186" s="224">
        <f>SUM(BK187:BK199)</f>
        <v>0</v>
      </c>
    </row>
    <row r="187" s="2" customFormat="1" ht="16.5" customHeight="1">
      <c r="A187" s="39"/>
      <c r="B187" s="40"/>
      <c r="C187" s="227" t="s">
        <v>222</v>
      </c>
      <c r="D187" s="227" t="s">
        <v>155</v>
      </c>
      <c r="E187" s="228" t="s">
        <v>1357</v>
      </c>
      <c r="F187" s="229" t="s">
        <v>1358</v>
      </c>
      <c r="G187" s="230" t="s">
        <v>425</v>
      </c>
      <c r="H187" s="231">
        <v>10.368</v>
      </c>
      <c r="I187" s="232"/>
      <c r="J187" s="233">
        <f>ROUND(I187*H187,2)</f>
        <v>0</v>
      </c>
      <c r="K187" s="229" t="s">
        <v>159</v>
      </c>
      <c r="L187" s="45"/>
      <c r="M187" s="234" t="s">
        <v>1</v>
      </c>
      <c r="N187" s="235" t="s">
        <v>42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148</v>
      </c>
      <c r="AT187" s="238" t="s">
        <v>155</v>
      </c>
      <c r="AU187" s="238" t="s">
        <v>87</v>
      </c>
      <c r="AY187" s="18" t="s">
        <v>149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85</v>
      </c>
      <c r="BK187" s="239">
        <f>ROUND(I187*H187,2)</f>
        <v>0</v>
      </c>
      <c r="BL187" s="18" t="s">
        <v>148</v>
      </c>
      <c r="BM187" s="238" t="s">
        <v>2211</v>
      </c>
    </row>
    <row r="188" s="2" customFormat="1">
      <c r="A188" s="39"/>
      <c r="B188" s="40"/>
      <c r="C188" s="41"/>
      <c r="D188" s="240" t="s">
        <v>162</v>
      </c>
      <c r="E188" s="41"/>
      <c r="F188" s="241" t="s">
        <v>1360</v>
      </c>
      <c r="G188" s="41"/>
      <c r="H188" s="41"/>
      <c r="I188" s="242"/>
      <c r="J188" s="41"/>
      <c r="K188" s="41"/>
      <c r="L188" s="45"/>
      <c r="M188" s="243"/>
      <c r="N188" s="244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162</v>
      </c>
      <c r="AU188" s="18" t="s">
        <v>87</v>
      </c>
    </row>
    <row r="189" s="13" customFormat="1">
      <c r="A189" s="13"/>
      <c r="B189" s="245"/>
      <c r="C189" s="246"/>
      <c r="D189" s="240" t="s">
        <v>163</v>
      </c>
      <c r="E189" s="247" t="s">
        <v>1</v>
      </c>
      <c r="F189" s="248" t="s">
        <v>1361</v>
      </c>
      <c r="G189" s="246"/>
      <c r="H189" s="247" t="s">
        <v>1</v>
      </c>
      <c r="I189" s="249"/>
      <c r="J189" s="246"/>
      <c r="K189" s="246"/>
      <c r="L189" s="250"/>
      <c r="M189" s="251"/>
      <c r="N189" s="252"/>
      <c r="O189" s="252"/>
      <c r="P189" s="252"/>
      <c r="Q189" s="252"/>
      <c r="R189" s="252"/>
      <c r="S189" s="252"/>
      <c r="T189" s="25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4" t="s">
        <v>163</v>
      </c>
      <c r="AU189" s="254" t="s">
        <v>87</v>
      </c>
      <c r="AV189" s="13" t="s">
        <v>85</v>
      </c>
      <c r="AW189" s="13" t="s">
        <v>33</v>
      </c>
      <c r="AX189" s="13" t="s">
        <v>77</v>
      </c>
      <c r="AY189" s="254" t="s">
        <v>149</v>
      </c>
    </row>
    <row r="190" s="13" customFormat="1">
      <c r="A190" s="13"/>
      <c r="B190" s="245"/>
      <c r="C190" s="246"/>
      <c r="D190" s="240" t="s">
        <v>163</v>
      </c>
      <c r="E190" s="247" t="s">
        <v>1</v>
      </c>
      <c r="F190" s="248" t="s">
        <v>1362</v>
      </c>
      <c r="G190" s="246"/>
      <c r="H190" s="247" t="s">
        <v>1</v>
      </c>
      <c r="I190" s="249"/>
      <c r="J190" s="246"/>
      <c r="K190" s="246"/>
      <c r="L190" s="250"/>
      <c r="M190" s="251"/>
      <c r="N190" s="252"/>
      <c r="O190" s="252"/>
      <c r="P190" s="252"/>
      <c r="Q190" s="252"/>
      <c r="R190" s="252"/>
      <c r="S190" s="252"/>
      <c r="T190" s="25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4" t="s">
        <v>163</v>
      </c>
      <c r="AU190" s="254" t="s">
        <v>87</v>
      </c>
      <c r="AV190" s="13" t="s">
        <v>85</v>
      </c>
      <c r="AW190" s="13" t="s">
        <v>33</v>
      </c>
      <c r="AX190" s="13" t="s">
        <v>77</v>
      </c>
      <c r="AY190" s="254" t="s">
        <v>149</v>
      </c>
    </row>
    <row r="191" s="14" customFormat="1">
      <c r="A191" s="14"/>
      <c r="B191" s="255"/>
      <c r="C191" s="256"/>
      <c r="D191" s="240" t="s">
        <v>163</v>
      </c>
      <c r="E191" s="257" t="s">
        <v>1</v>
      </c>
      <c r="F191" s="258" t="s">
        <v>2212</v>
      </c>
      <c r="G191" s="256"/>
      <c r="H191" s="259">
        <v>9.2609999999999992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5" t="s">
        <v>163</v>
      </c>
      <c r="AU191" s="265" t="s">
        <v>87</v>
      </c>
      <c r="AV191" s="14" t="s">
        <v>87</v>
      </c>
      <c r="AW191" s="14" t="s">
        <v>33</v>
      </c>
      <c r="AX191" s="14" t="s">
        <v>77</v>
      </c>
      <c r="AY191" s="265" t="s">
        <v>149</v>
      </c>
    </row>
    <row r="192" s="14" customFormat="1">
      <c r="A192" s="14"/>
      <c r="B192" s="255"/>
      <c r="C192" s="256"/>
      <c r="D192" s="240" t="s">
        <v>163</v>
      </c>
      <c r="E192" s="257" t="s">
        <v>1</v>
      </c>
      <c r="F192" s="258" t="s">
        <v>2213</v>
      </c>
      <c r="G192" s="256"/>
      <c r="H192" s="259">
        <v>1.107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5" t="s">
        <v>163</v>
      </c>
      <c r="AU192" s="265" t="s">
        <v>87</v>
      </c>
      <c r="AV192" s="14" t="s">
        <v>87</v>
      </c>
      <c r="AW192" s="14" t="s">
        <v>33</v>
      </c>
      <c r="AX192" s="14" t="s">
        <v>77</v>
      </c>
      <c r="AY192" s="265" t="s">
        <v>149</v>
      </c>
    </row>
    <row r="193" s="15" customFormat="1">
      <c r="A193" s="15"/>
      <c r="B193" s="269"/>
      <c r="C193" s="270"/>
      <c r="D193" s="240" t="s">
        <v>163</v>
      </c>
      <c r="E193" s="271" t="s">
        <v>1</v>
      </c>
      <c r="F193" s="272" t="s">
        <v>319</v>
      </c>
      <c r="G193" s="270"/>
      <c r="H193" s="273">
        <v>10.368</v>
      </c>
      <c r="I193" s="274"/>
      <c r="J193" s="270"/>
      <c r="K193" s="270"/>
      <c r="L193" s="275"/>
      <c r="M193" s="276"/>
      <c r="N193" s="277"/>
      <c r="O193" s="277"/>
      <c r="P193" s="277"/>
      <c r="Q193" s="277"/>
      <c r="R193" s="277"/>
      <c r="S193" s="277"/>
      <c r="T193" s="278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9" t="s">
        <v>163</v>
      </c>
      <c r="AU193" s="279" t="s">
        <v>87</v>
      </c>
      <c r="AV193" s="15" t="s">
        <v>148</v>
      </c>
      <c r="AW193" s="15" t="s">
        <v>33</v>
      </c>
      <c r="AX193" s="15" t="s">
        <v>85</v>
      </c>
      <c r="AY193" s="279" t="s">
        <v>149</v>
      </c>
    </row>
    <row r="194" s="2" customFormat="1" ht="16.5" customHeight="1">
      <c r="A194" s="39"/>
      <c r="B194" s="40"/>
      <c r="C194" s="227" t="s">
        <v>229</v>
      </c>
      <c r="D194" s="227" t="s">
        <v>155</v>
      </c>
      <c r="E194" s="228" t="s">
        <v>727</v>
      </c>
      <c r="F194" s="229" t="s">
        <v>728</v>
      </c>
      <c r="G194" s="230" t="s">
        <v>425</v>
      </c>
      <c r="H194" s="231">
        <v>6.9119999999999999</v>
      </c>
      <c r="I194" s="232"/>
      <c r="J194" s="233">
        <f>ROUND(I194*H194,2)</f>
        <v>0</v>
      </c>
      <c r="K194" s="229" t="s">
        <v>159</v>
      </c>
      <c r="L194" s="45"/>
      <c r="M194" s="234" t="s">
        <v>1</v>
      </c>
      <c r="N194" s="235" t="s">
        <v>42</v>
      </c>
      <c r="O194" s="92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148</v>
      </c>
      <c r="AT194" s="238" t="s">
        <v>155</v>
      </c>
      <c r="AU194" s="238" t="s">
        <v>87</v>
      </c>
      <c r="AY194" s="18" t="s">
        <v>149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85</v>
      </c>
      <c r="BK194" s="239">
        <f>ROUND(I194*H194,2)</f>
        <v>0</v>
      </c>
      <c r="BL194" s="18" t="s">
        <v>148</v>
      </c>
      <c r="BM194" s="238" t="s">
        <v>2061</v>
      </c>
    </row>
    <row r="195" s="2" customFormat="1">
      <c r="A195" s="39"/>
      <c r="B195" s="40"/>
      <c r="C195" s="41"/>
      <c r="D195" s="240" t="s">
        <v>162</v>
      </c>
      <c r="E195" s="41"/>
      <c r="F195" s="241" t="s">
        <v>730</v>
      </c>
      <c r="G195" s="41"/>
      <c r="H195" s="41"/>
      <c r="I195" s="242"/>
      <c r="J195" s="41"/>
      <c r="K195" s="41"/>
      <c r="L195" s="45"/>
      <c r="M195" s="243"/>
      <c r="N195" s="24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162</v>
      </c>
      <c r="AU195" s="18" t="s">
        <v>87</v>
      </c>
    </row>
    <row r="196" s="13" customFormat="1">
      <c r="A196" s="13"/>
      <c r="B196" s="245"/>
      <c r="C196" s="246"/>
      <c r="D196" s="240" t="s">
        <v>163</v>
      </c>
      <c r="E196" s="247" t="s">
        <v>1</v>
      </c>
      <c r="F196" s="248" t="s">
        <v>2170</v>
      </c>
      <c r="G196" s="246"/>
      <c r="H196" s="247" t="s">
        <v>1</v>
      </c>
      <c r="I196" s="249"/>
      <c r="J196" s="246"/>
      <c r="K196" s="246"/>
      <c r="L196" s="250"/>
      <c r="M196" s="251"/>
      <c r="N196" s="252"/>
      <c r="O196" s="252"/>
      <c r="P196" s="252"/>
      <c r="Q196" s="252"/>
      <c r="R196" s="252"/>
      <c r="S196" s="252"/>
      <c r="T196" s="25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163</v>
      </c>
      <c r="AU196" s="254" t="s">
        <v>87</v>
      </c>
      <c r="AV196" s="13" t="s">
        <v>85</v>
      </c>
      <c r="AW196" s="13" t="s">
        <v>33</v>
      </c>
      <c r="AX196" s="13" t="s">
        <v>77</v>
      </c>
      <c r="AY196" s="254" t="s">
        <v>149</v>
      </c>
    </row>
    <row r="197" s="14" customFormat="1">
      <c r="A197" s="14"/>
      <c r="B197" s="255"/>
      <c r="C197" s="256"/>
      <c r="D197" s="240" t="s">
        <v>163</v>
      </c>
      <c r="E197" s="257" t="s">
        <v>1</v>
      </c>
      <c r="F197" s="258" t="s">
        <v>2214</v>
      </c>
      <c r="G197" s="256"/>
      <c r="H197" s="259">
        <v>6.1740000000000004</v>
      </c>
      <c r="I197" s="260"/>
      <c r="J197" s="256"/>
      <c r="K197" s="256"/>
      <c r="L197" s="261"/>
      <c r="M197" s="262"/>
      <c r="N197" s="263"/>
      <c r="O197" s="263"/>
      <c r="P197" s="263"/>
      <c r="Q197" s="263"/>
      <c r="R197" s="263"/>
      <c r="S197" s="263"/>
      <c r="T197" s="26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5" t="s">
        <v>163</v>
      </c>
      <c r="AU197" s="265" t="s">
        <v>87</v>
      </c>
      <c r="AV197" s="14" t="s">
        <v>87</v>
      </c>
      <c r="AW197" s="14" t="s">
        <v>33</v>
      </c>
      <c r="AX197" s="14" t="s">
        <v>77</v>
      </c>
      <c r="AY197" s="265" t="s">
        <v>149</v>
      </c>
    </row>
    <row r="198" s="14" customFormat="1">
      <c r="A198" s="14"/>
      <c r="B198" s="255"/>
      <c r="C198" s="256"/>
      <c r="D198" s="240" t="s">
        <v>163</v>
      </c>
      <c r="E198" s="257" t="s">
        <v>1</v>
      </c>
      <c r="F198" s="258" t="s">
        <v>2215</v>
      </c>
      <c r="G198" s="256"/>
      <c r="H198" s="259">
        <v>0.73799999999999999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5" t="s">
        <v>163</v>
      </c>
      <c r="AU198" s="265" t="s">
        <v>87</v>
      </c>
      <c r="AV198" s="14" t="s">
        <v>87</v>
      </c>
      <c r="AW198" s="14" t="s">
        <v>33</v>
      </c>
      <c r="AX198" s="14" t="s">
        <v>77</v>
      </c>
      <c r="AY198" s="265" t="s">
        <v>149</v>
      </c>
    </row>
    <row r="199" s="15" customFormat="1">
      <c r="A199" s="15"/>
      <c r="B199" s="269"/>
      <c r="C199" s="270"/>
      <c r="D199" s="240" t="s">
        <v>163</v>
      </c>
      <c r="E199" s="271" t="s">
        <v>1</v>
      </c>
      <c r="F199" s="272" t="s">
        <v>319</v>
      </c>
      <c r="G199" s="270"/>
      <c r="H199" s="273">
        <v>6.9119999999999999</v>
      </c>
      <c r="I199" s="274"/>
      <c r="J199" s="270"/>
      <c r="K199" s="270"/>
      <c r="L199" s="275"/>
      <c r="M199" s="276"/>
      <c r="N199" s="277"/>
      <c r="O199" s="277"/>
      <c r="P199" s="277"/>
      <c r="Q199" s="277"/>
      <c r="R199" s="277"/>
      <c r="S199" s="277"/>
      <c r="T199" s="278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9" t="s">
        <v>163</v>
      </c>
      <c r="AU199" s="279" t="s">
        <v>87</v>
      </c>
      <c r="AV199" s="15" t="s">
        <v>148</v>
      </c>
      <c r="AW199" s="15" t="s">
        <v>33</v>
      </c>
      <c r="AX199" s="15" t="s">
        <v>85</v>
      </c>
      <c r="AY199" s="279" t="s">
        <v>149</v>
      </c>
    </row>
    <row r="200" s="12" customFormat="1" ht="22.8" customHeight="1">
      <c r="A200" s="12"/>
      <c r="B200" s="211"/>
      <c r="C200" s="212"/>
      <c r="D200" s="213" t="s">
        <v>76</v>
      </c>
      <c r="E200" s="225" t="s">
        <v>197</v>
      </c>
      <c r="F200" s="225" t="s">
        <v>889</v>
      </c>
      <c r="G200" s="212"/>
      <c r="H200" s="212"/>
      <c r="I200" s="215"/>
      <c r="J200" s="226">
        <f>BK200</f>
        <v>0</v>
      </c>
      <c r="K200" s="212"/>
      <c r="L200" s="217"/>
      <c r="M200" s="218"/>
      <c r="N200" s="219"/>
      <c r="O200" s="219"/>
      <c r="P200" s="220">
        <f>SUM(P201:P229)</f>
        <v>0</v>
      </c>
      <c r="Q200" s="219"/>
      <c r="R200" s="220">
        <f>SUM(R201:R229)</f>
        <v>0.35939680000000002</v>
      </c>
      <c r="S200" s="219"/>
      <c r="T200" s="221">
        <f>SUM(T201:T229)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2" t="s">
        <v>85</v>
      </c>
      <c r="AT200" s="223" t="s">
        <v>76</v>
      </c>
      <c r="AU200" s="223" t="s">
        <v>85</v>
      </c>
      <c r="AY200" s="222" t="s">
        <v>149</v>
      </c>
      <c r="BK200" s="224">
        <f>SUM(BK201:BK229)</f>
        <v>0</v>
      </c>
    </row>
    <row r="201" s="2" customFormat="1" ht="16.5" customHeight="1">
      <c r="A201" s="39"/>
      <c r="B201" s="40"/>
      <c r="C201" s="227" t="s">
        <v>236</v>
      </c>
      <c r="D201" s="227" t="s">
        <v>155</v>
      </c>
      <c r="E201" s="228" t="s">
        <v>904</v>
      </c>
      <c r="F201" s="229" t="s">
        <v>905</v>
      </c>
      <c r="G201" s="230" t="s">
        <v>411</v>
      </c>
      <c r="H201" s="231">
        <v>68.599999999999994</v>
      </c>
      <c r="I201" s="232"/>
      <c r="J201" s="233">
        <f>ROUND(I201*H201,2)</f>
        <v>0</v>
      </c>
      <c r="K201" s="229" t="s">
        <v>159</v>
      </c>
      <c r="L201" s="45"/>
      <c r="M201" s="234" t="s">
        <v>1</v>
      </c>
      <c r="N201" s="235" t="s">
        <v>42</v>
      </c>
      <c r="O201" s="92"/>
      <c r="P201" s="236">
        <f>O201*H201</f>
        <v>0</v>
      </c>
      <c r="Q201" s="236">
        <v>1.0000000000000001E-05</v>
      </c>
      <c r="R201" s="236">
        <f>Q201*H201</f>
        <v>0.00068599999999999998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148</v>
      </c>
      <c r="AT201" s="238" t="s">
        <v>155</v>
      </c>
      <c r="AU201" s="238" t="s">
        <v>87</v>
      </c>
      <c r="AY201" s="18" t="s">
        <v>149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85</v>
      </c>
      <c r="BK201" s="239">
        <f>ROUND(I201*H201,2)</f>
        <v>0</v>
      </c>
      <c r="BL201" s="18" t="s">
        <v>148</v>
      </c>
      <c r="BM201" s="238" t="s">
        <v>2172</v>
      </c>
    </row>
    <row r="202" s="2" customFormat="1">
      <c r="A202" s="39"/>
      <c r="B202" s="40"/>
      <c r="C202" s="41"/>
      <c r="D202" s="240" t="s">
        <v>162</v>
      </c>
      <c r="E202" s="41"/>
      <c r="F202" s="241" t="s">
        <v>907</v>
      </c>
      <c r="G202" s="41"/>
      <c r="H202" s="41"/>
      <c r="I202" s="242"/>
      <c r="J202" s="41"/>
      <c r="K202" s="41"/>
      <c r="L202" s="45"/>
      <c r="M202" s="243"/>
      <c r="N202" s="244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162</v>
      </c>
      <c r="AU202" s="18" t="s">
        <v>87</v>
      </c>
    </row>
    <row r="203" s="14" customFormat="1">
      <c r="A203" s="14"/>
      <c r="B203" s="255"/>
      <c r="C203" s="256"/>
      <c r="D203" s="240" t="s">
        <v>163</v>
      </c>
      <c r="E203" s="257" t="s">
        <v>1</v>
      </c>
      <c r="F203" s="258" t="s">
        <v>2216</v>
      </c>
      <c r="G203" s="256"/>
      <c r="H203" s="259">
        <v>68.599999999999994</v>
      </c>
      <c r="I203" s="260"/>
      <c r="J203" s="256"/>
      <c r="K203" s="256"/>
      <c r="L203" s="261"/>
      <c r="M203" s="262"/>
      <c r="N203" s="263"/>
      <c r="O203" s="263"/>
      <c r="P203" s="263"/>
      <c r="Q203" s="263"/>
      <c r="R203" s="263"/>
      <c r="S203" s="263"/>
      <c r="T203" s="26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5" t="s">
        <v>163</v>
      </c>
      <c r="AU203" s="265" t="s">
        <v>87</v>
      </c>
      <c r="AV203" s="14" t="s">
        <v>87</v>
      </c>
      <c r="AW203" s="14" t="s">
        <v>33</v>
      </c>
      <c r="AX203" s="14" t="s">
        <v>85</v>
      </c>
      <c r="AY203" s="265" t="s">
        <v>149</v>
      </c>
    </row>
    <row r="204" s="2" customFormat="1" ht="16.5" customHeight="1">
      <c r="A204" s="39"/>
      <c r="B204" s="40"/>
      <c r="C204" s="280" t="s">
        <v>8</v>
      </c>
      <c r="D204" s="280" t="s">
        <v>553</v>
      </c>
      <c r="E204" s="281" t="s">
        <v>910</v>
      </c>
      <c r="F204" s="282" t="s">
        <v>911</v>
      </c>
      <c r="G204" s="283" t="s">
        <v>411</v>
      </c>
      <c r="H204" s="284">
        <v>70.658000000000001</v>
      </c>
      <c r="I204" s="285"/>
      <c r="J204" s="286">
        <f>ROUND(I204*H204,2)</f>
        <v>0</v>
      </c>
      <c r="K204" s="282" t="s">
        <v>159</v>
      </c>
      <c r="L204" s="287"/>
      <c r="M204" s="288" t="s">
        <v>1</v>
      </c>
      <c r="N204" s="289" t="s">
        <v>42</v>
      </c>
      <c r="O204" s="92"/>
      <c r="P204" s="236">
        <f>O204*H204</f>
        <v>0</v>
      </c>
      <c r="Q204" s="236">
        <v>0.0041999999999999997</v>
      </c>
      <c r="R204" s="236">
        <f>Q204*H204</f>
        <v>0.29676359999999996</v>
      </c>
      <c r="S204" s="236">
        <v>0</v>
      </c>
      <c r="T204" s="23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8" t="s">
        <v>197</v>
      </c>
      <c r="AT204" s="238" t="s">
        <v>553</v>
      </c>
      <c r="AU204" s="238" t="s">
        <v>87</v>
      </c>
      <c r="AY204" s="18" t="s">
        <v>149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8" t="s">
        <v>85</v>
      </c>
      <c r="BK204" s="239">
        <f>ROUND(I204*H204,2)</f>
        <v>0</v>
      </c>
      <c r="BL204" s="18" t="s">
        <v>148</v>
      </c>
      <c r="BM204" s="238" t="s">
        <v>2174</v>
      </c>
    </row>
    <row r="205" s="2" customFormat="1">
      <c r="A205" s="39"/>
      <c r="B205" s="40"/>
      <c r="C205" s="41"/>
      <c r="D205" s="240" t="s">
        <v>162</v>
      </c>
      <c r="E205" s="41"/>
      <c r="F205" s="241" t="s">
        <v>911</v>
      </c>
      <c r="G205" s="41"/>
      <c r="H205" s="41"/>
      <c r="I205" s="242"/>
      <c r="J205" s="41"/>
      <c r="K205" s="41"/>
      <c r="L205" s="45"/>
      <c r="M205" s="243"/>
      <c r="N205" s="244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162</v>
      </c>
      <c r="AU205" s="18" t="s">
        <v>87</v>
      </c>
    </row>
    <row r="206" s="14" customFormat="1">
      <c r="A206" s="14"/>
      <c r="B206" s="255"/>
      <c r="C206" s="256"/>
      <c r="D206" s="240" t="s">
        <v>163</v>
      </c>
      <c r="E206" s="257" t="s">
        <v>1</v>
      </c>
      <c r="F206" s="258" t="s">
        <v>2217</v>
      </c>
      <c r="G206" s="256"/>
      <c r="H206" s="259">
        <v>68.599999999999994</v>
      </c>
      <c r="I206" s="260"/>
      <c r="J206" s="256"/>
      <c r="K206" s="256"/>
      <c r="L206" s="261"/>
      <c r="M206" s="262"/>
      <c r="N206" s="263"/>
      <c r="O206" s="263"/>
      <c r="P206" s="263"/>
      <c r="Q206" s="263"/>
      <c r="R206" s="263"/>
      <c r="S206" s="263"/>
      <c r="T206" s="26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5" t="s">
        <v>163</v>
      </c>
      <c r="AU206" s="265" t="s">
        <v>87</v>
      </c>
      <c r="AV206" s="14" t="s">
        <v>87</v>
      </c>
      <c r="AW206" s="14" t="s">
        <v>33</v>
      </c>
      <c r="AX206" s="14" t="s">
        <v>85</v>
      </c>
      <c r="AY206" s="265" t="s">
        <v>149</v>
      </c>
    </row>
    <row r="207" s="14" customFormat="1">
      <c r="A207" s="14"/>
      <c r="B207" s="255"/>
      <c r="C207" s="256"/>
      <c r="D207" s="240" t="s">
        <v>163</v>
      </c>
      <c r="E207" s="256"/>
      <c r="F207" s="258" t="s">
        <v>2218</v>
      </c>
      <c r="G207" s="256"/>
      <c r="H207" s="259">
        <v>70.658000000000001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5" t="s">
        <v>163</v>
      </c>
      <c r="AU207" s="265" t="s">
        <v>87</v>
      </c>
      <c r="AV207" s="14" t="s">
        <v>87</v>
      </c>
      <c r="AW207" s="14" t="s">
        <v>4</v>
      </c>
      <c r="AX207" s="14" t="s">
        <v>85</v>
      </c>
      <c r="AY207" s="265" t="s">
        <v>149</v>
      </c>
    </row>
    <row r="208" s="2" customFormat="1" ht="16.5" customHeight="1">
      <c r="A208" s="39"/>
      <c r="B208" s="40"/>
      <c r="C208" s="227" t="s">
        <v>248</v>
      </c>
      <c r="D208" s="227" t="s">
        <v>155</v>
      </c>
      <c r="E208" s="228" t="s">
        <v>916</v>
      </c>
      <c r="F208" s="229" t="s">
        <v>917</v>
      </c>
      <c r="G208" s="230" t="s">
        <v>411</v>
      </c>
      <c r="H208" s="231">
        <v>8.1999999999999993</v>
      </c>
      <c r="I208" s="232"/>
      <c r="J208" s="233">
        <f>ROUND(I208*H208,2)</f>
        <v>0</v>
      </c>
      <c r="K208" s="229" t="s">
        <v>159</v>
      </c>
      <c r="L208" s="45"/>
      <c r="M208" s="234" t="s">
        <v>1</v>
      </c>
      <c r="N208" s="235" t="s">
        <v>42</v>
      </c>
      <c r="O208" s="92"/>
      <c r="P208" s="236">
        <f>O208*H208</f>
        <v>0</v>
      </c>
      <c r="Q208" s="236">
        <v>1.0000000000000001E-05</v>
      </c>
      <c r="R208" s="236">
        <f>Q208*H208</f>
        <v>8.2000000000000001E-05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148</v>
      </c>
      <c r="AT208" s="238" t="s">
        <v>155</v>
      </c>
      <c r="AU208" s="238" t="s">
        <v>87</v>
      </c>
      <c r="AY208" s="18" t="s">
        <v>149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85</v>
      </c>
      <c r="BK208" s="239">
        <f>ROUND(I208*H208,2)</f>
        <v>0</v>
      </c>
      <c r="BL208" s="18" t="s">
        <v>148</v>
      </c>
      <c r="BM208" s="238" t="s">
        <v>2219</v>
      </c>
    </row>
    <row r="209" s="2" customFormat="1">
      <c r="A209" s="39"/>
      <c r="B209" s="40"/>
      <c r="C209" s="41"/>
      <c r="D209" s="240" t="s">
        <v>162</v>
      </c>
      <c r="E209" s="41"/>
      <c r="F209" s="241" t="s">
        <v>919</v>
      </c>
      <c r="G209" s="41"/>
      <c r="H209" s="41"/>
      <c r="I209" s="242"/>
      <c r="J209" s="41"/>
      <c r="K209" s="41"/>
      <c r="L209" s="45"/>
      <c r="M209" s="243"/>
      <c r="N209" s="244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162</v>
      </c>
      <c r="AU209" s="18" t="s">
        <v>87</v>
      </c>
    </row>
    <row r="210" s="14" customFormat="1">
      <c r="A210" s="14"/>
      <c r="B210" s="255"/>
      <c r="C210" s="256"/>
      <c r="D210" s="240" t="s">
        <v>163</v>
      </c>
      <c r="E210" s="257" t="s">
        <v>1</v>
      </c>
      <c r="F210" s="258" t="s">
        <v>2220</v>
      </c>
      <c r="G210" s="256"/>
      <c r="H210" s="259">
        <v>8.1999999999999993</v>
      </c>
      <c r="I210" s="260"/>
      <c r="J210" s="256"/>
      <c r="K210" s="256"/>
      <c r="L210" s="261"/>
      <c r="M210" s="262"/>
      <c r="N210" s="263"/>
      <c r="O210" s="263"/>
      <c r="P210" s="263"/>
      <c r="Q210" s="263"/>
      <c r="R210" s="263"/>
      <c r="S210" s="263"/>
      <c r="T210" s="26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5" t="s">
        <v>163</v>
      </c>
      <c r="AU210" s="265" t="s">
        <v>87</v>
      </c>
      <c r="AV210" s="14" t="s">
        <v>87</v>
      </c>
      <c r="AW210" s="14" t="s">
        <v>33</v>
      </c>
      <c r="AX210" s="14" t="s">
        <v>85</v>
      </c>
      <c r="AY210" s="265" t="s">
        <v>149</v>
      </c>
    </row>
    <row r="211" s="2" customFormat="1" ht="16.5" customHeight="1">
      <c r="A211" s="39"/>
      <c r="B211" s="40"/>
      <c r="C211" s="280" t="s">
        <v>255</v>
      </c>
      <c r="D211" s="280" t="s">
        <v>553</v>
      </c>
      <c r="E211" s="281" t="s">
        <v>922</v>
      </c>
      <c r="F211" s="282" t="s">
        <v>923</v>
      </c>
      <c r="G211" s="283" t="s">
        <v>411</v>
      </c>
      <c r="H211" s="284">
        <v>8.4459999999999997</v>
      </c>
      <c r="I211" s="285"/>
      <c r="J211" s="286">
        <f>ROUND(I211*H211,2)</f>
        <v>0</v>
      </c>
      <c r="K211" s="282" t="s">
        <v>159</v>
      </c>
      <c r="L211" s="287"/>
      <c r="M211" s="288" t="s">
        <v>1</v>
      </c>
      <c r="N211" s="289" t="s">
        <v>42</v>
      </c>
      <c r="O211" s="92"/>
      <c r="P211" s="236">
        <f>O211*H211</f>
        <v>0</v>
      </c>
      <c r="Q211" s="236">
        <v>0.0061999999999999998</v>
      </c>
      <c r="R211" s="236">
        <f>Q211*H211</f>
        <v>0.052365199999999994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197</v>
      </c>
      <c r="AT211" s="238" t="s">
        <v>553</v>
      </c>
      <c r="AU211" s="238" t="s">
        <v>87</v>
      </c>
      <c r="AY211" s="18" t="s">
        <v>149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85</v>
      </c>
      <c r="BK211" s="239">
        <f>ROUND(I211*H211,2)</f>
        <v>0</v>
      </c>
      <c r="BL211" s="18" t="s">
        <v>148</v>
      </c>
      <c r="BM211" s="238" t="s">
        <v>2221</v>
      </c>
    </row>
    <row r="212" s="2" customFormat="1">
      <c r="A212" s="39"/>
      <c r="B212" s="40"/>
      <c r="C212" s="41"/>
      <c r="D212" s="240" t="s">
        <v>162</v>
      </c>
      <c r="E212" s="41"/>
      <c r="F212" s="241" t="s">
        <v>923</v>
      </c>
      <c r="G212" s="41"/>
      <c r="H212" s="41"/>
      <c r="I212" s="242"/>
      <c r="J212" s="41"/>
      <c r="K212" s="41"/>
      <c r="L212" s="45"/>
      <c r="M212" s="243"/>
      <c r="N212" s="244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162</v>
      </c>
      <c r="AU212" s="18" t="s">
        <v>87</v>
      </c>
    </row>
    <row r="213" s="14" customFormat="1">
      <c r="A213" s="14"/>
      <c r="B213" s="255"/>
      <c r="C213" s="256"/>
      <c r="D213" s="240" t="s">
        <v>163</v>
      </c>
      <c r="E213" s="257" t="s">
        <v>1</v>
      </c>
      <c r="F213" s="258" t="s">
        <v>2222</v>
      </c>
      <c r="G213" s="256"/>
      <c r="H213" s="259">
        <v>8.1999999999999993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5" t="s">
        <v>163</v>
      </c>
      <c r="AU213" s="265" t="s">
        <v>87</v>
      </c>
      <c r="AV213" s="14" t="s">
        <v>87</v>
      </c>
      <c r="AW213" s="14" t="s">
        <v>33</v>
      </c>
      <c r="AX213" s="14" t="s">
        <v>85</v>
      </c>
      <c r="AY213" s="265" t="s">
        <v>149</v>
      </c>
    </row>
    <row r="214" s="14" customFormat="1">
      <c r="A214" s="14"/>
      <c r="B214" s="255"/>
      <c r="C214" s="256"/>
      <c r="D214" s="240" t="s">
        <v>163</v>
      </c>
      <c r="E214" s="256"/>
      <c r="F214" s="258" t="s">
        <v>2223</v>
      </c>
      <c r="G214" s="256"/>
      <c r="H214" s="259">
        <v>8.4459999999999997</v>
      </c>
      <c r="I214" s="260"/>
      <c r="J214" s="256"/>
      <c r="K214" s="256"/>
      <c r="L214" s="261"/>
      <c r="M214" s="262"/>
      <c r="N214" s="263"/>
      <c r="O214" s="263"/>
      <c r="P214" s="263"/>
      <c r="Q214" s="263"/>
      <c r="R214" s="263"/>
      <c r="S214" s="263"/>
      <c r="T214" s="26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5" t="s">
        <v>163</v>
      </c>
      <c r="AU214" s="265" t="s">
        <v>87</v>
      </c>
      <c r="AV214" s="14" t="s">
        <v>87</v>
      </c>
      <c r="AW214" s="14" t="s">
        <v>4</v>
      </c>
      <c r="AX214" s="14" t="s">
        <v>85</v>
      </c>
      <c r="AY214" s="265" t="s">
        <v>149</v>
      </c>
    </row>
    <row r="215" s="2" customFormat="1" ht="21.75" customHeight="1">
      <c r="A215" s="39"/>
      <c r="B215" s="40"/>
      <c r="C215" s="227" t="s">
        <v>374</v>
      </c>
      <c r="D215" s="227" t="s">
        <v>155</v>
      </c>
      <c r="E215" s="228" t="s">
        <v>928</v>
      </c>
      <c r="F215" s="229" t="s">
        <v>929</v>
      </c>
      <c r="G215" s="230" t="s">
        <v>284</v>
      </c>
      <c r="H215" s="231">
        <v>10</v>
      </c>
      <c r="I215" s="232"/>
      <c r="J215" s="233">
        <f>ROUND(I215*H215,2)</f>
        <v>0</v>
      </c>
      <c r="K215" s="229" t="s">
        <v>159</v>
      </c>
      <c r="L215" s="45"/>
      <c r="M215" s="234" t="s">
        <v>1</v>
      </c>
      <c r="N215" s="235" t="s">
        <v>42</v>
      </c>
      <c r="O215" s="92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8" t="s">
        <v>148</v>
      </c>
      <c r="AT215" s="238" t="s">
        <v>155</v>
      </c>
      <c r="AU215" s="238" t="s">
        <v>87</v>
      </c>
      <c r="AY215" s="18" t="s">
        <v>149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8" t="s">
        <v>85</v>
      </c>
      <c r="BK215" s="239">
        <f>ROUND(I215*H215,2)</f>
        <v>0</v>
      </c>
      <c r="BL215" s="18" t="s">
        <v>148</v>
      </c>
      <c r="BM215" s="238" t="s">
        <v>2177</v>
      </c>
    </row>
    <row r="216" s="2" customFormat="1">
      <c r="A216" s="39"/>
      <c r="B216" s="40"/>
      <c r="C216" s="41"/>
      <c r="D216" s="240" t="s">
        <v>162</v>
      </c>
      <c r="E216" s="41"/>
      <c r="F216" s="241" t="s">
        <v>931</v>
      </c>
      <c r="G216" s="41"/>
      <c r="H216" s="41"/>
      <c r="I216" s="242"/>
      <c r="J216" s="41"/>
      <c r="K216" s="41"/>
      <c r="L216" s="45"/>
      <c r="M216" s="243"/>
      <c r="N216" s="244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162</v>
      </c>
      <c r="AU216" s="18" t="s">
        <v>87</v>
      </c>
    </row>
    <row r="217" s="13" customFormat="1">
      <c r="A217" s="13"/>
      <c r="B217" s="245"/>
      <c r="C217" s="246"/>
      <c r="D217" s="240" t="s">
        <v>163</v>
      </c>
      <c r="E217" s="247" t="s">
        <v>1</v>
      </c>
      <c r="F217" s="248" t="s">
        <v>2224</v>
      </c>
      <c r="G217" s="246"/>
      <c r="H217" s="247" t="s">
        <v>1</v>
      </c>
      <c r="I217" s="249"/>
      <c r="J217" s="246"/>
      <c r="K217" s="246"/>
      <c r="L217" s="250"/>
      <c r="M217" s="251"/>
      <c r="N217" s="252"/>
      <c r="O217" s="252"/>
      <c r="P217" s="252"/>
      <c r="Q217" s="252"/>
      <c r="R217" s="252"/>
      <c r="S217" s="252"/>
      <c r="T217" s="25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4" t="s">
        <v>163</v>
      </c>
      <c r="AU217" s="254" t="s">
        <v>87</v>
      </c>
      <c r="AV217" s="13" t="s">
        <v>85</v>
      </c>
      <c r="AW217" s="13" t="s">
        <v>33</v>
      </c>
      <c r="AX217" s="13" t="s">
        <v>77</v>
      </c>
      <c r="AY217" s="254" t="s">
        <v>149</v>
      </c>
    </row>
    <row r="218" s="14" customFormat="1">
      <c r="A218" s="14"/>
      <c r="B218" s="255"/>
      <c r="C218" s="256"/>
      <c r="D218" s="240" t="s">
        <v>163</v>
      </c>
      <c r="E218" s="257" t="s">
        <v>1</v>
      </c>
      <c r="F218" s="258" t="s">
        <v>2225</v>
      </c>
      <c r="G218" s="256"/>
      <c r="H218" s="259">
        <v>10</v>
      </c>
      <c r="I218" s="260"/>
      <c r="J218" s="256"/>
      <c r="K218" s="256"/>
      <c r="L218" s="261"/>
      <c r="M218" s="262"/>
      <c r="N218" s="263"/>
      <c r="O218" s="263"/>
      <c r="P218" s="263"/>
      <c r="Q218" s="263"/>
      <c r="R218" s="263"/>
      <c r="S218" s="263"/>
      <c r="T218" s="26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5" t="s">
        <v>163</v>
      </c>
      <c r="AU218" s="265" t="s">
        <v>87</v>
      </c>
      <c r="AV218" s="14" t="s">
        <v>87</v>
      </c>
      <c r="AW218" s="14" t="s">
        <v>33</v>
      </c>
      <c r="AX218" s="14" t="s">
        <v>85</v>
      </c>
      <c r="AY218" s="265" t="s">
        <v>149</v>
      </c>
    </row>
    <row r="219" s="13" customFormat="1">
      <c r="A219" s="13"/>
      <c r="B219" s="245"/>
      <c r="C219" s="246"/>
      <c r="D219" s="240" t="s">
        <v>163</v>
      </c>
      <c r="E219" s="247" t="s">
        <v>1</v>
      </c>
      <c r="F219" s="248" t="s">
        <v>560</v>
      </c>
      <c r="G219" s="246"/>
      <c r="H219" s="247" t="s">
        <v>1</v>
      </c>
      <c r="I219" s="249"/>
      <c r="J219" s="246"/>
      <c r="K219" s="246"/>
      <c r="L219" s="250"/>
      <c r="M219" s="251"/>
      <c r="N219" s="252"/>
      <c r="O219" s="252"/>
      <c r="P219" s="252"/>
      <c r="Q219" s="252"/>
      <c r="R219" s="252"/>
      <c r="S219" s="252"/>
      <c r="T219" s="25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4" t="s">
        <v>163</v>
      </c>
      <c r="AU219" s="254" t="s">
        <v>87</v>
      </c>
      <c r="AV219" s="13" t="s">
        <v>85</v>
      </c>
      <c r="AW219" s="13" t="s">
        <v>33</v>
      </c>
      <c r="AX219" s="13" t="s">
        <v>77</v>
      </c>
      <c r="AY219" s="254" t="s">
        <v>149</v>
      </c>
    </row>
    <row r="220" s="2" customFormat="1" ht="16.5" customHeight="1">
      <c r="A220" s="39"/>
      <c r="B220" s="40"/>
      <c r="C220" s="280" t="s">
        <v>382</v>
      </c>
      <c r="D220" s="280" t="s">
        <v>553</v>
      </c>
      <c r="E220" s="281" t="s">
        <v>935</v>
      </c>
      <c r="F220" s="282" t="s">
        <v>936</v>
      </c>
      <c r="G220" s="283" t="s">
        <v>284</v>
      </c>
      <c r="H220" s="284">
        <v>10</v>
      </c>
      <c r="I220" s="285"/>
      <c r="J220" s="286">
        <f>ROUND(I220*H220,2)</f>
        <v>0</v>
      </c>
      <c r="K220" s="282" t="s">
        <v>159</v>
      </c>
      <c r="L220" s="287"/>
      <c r="M220" s="288" t="s">
        <v>1</v>
      </c>
      <c r="N220" s="289" t="s">
        <v>42</v>
      </c>
      <c r="O220" s="92"/>
      <c r="P220" s="236">
        <f>O220*H220</f>
        <v>0</v>
      </c>
      <c r="Q220" s="236">
        <v>0.00080000000000000004</v>
      </c>
      <c r="R220" s="236">
        <f>Q220*H220</f>
        <v>0.0080000000000000002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197</v>
      </c>
      <c r="AT220" s="238" t="s">
        <v>553</v>
      </c>
      <c r="AU220" s="238" t="s">
        <v>87</v>
      </c>
      <c r="AY220" s="18" t="s">
        <v>149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85</v>
      </c>
      <c r="BK220" s="239">
        <f>ROUND(I220*H220,2)</f>
        <v>0</v>
      </c>
      <c r="BL220" s="18" t="s">
        <v>148</v>
      </c>
      <c r="BM220" s="238" t="s">
        <v>2180</v>
      </c>
    </row>
    <row r="221" s="2" customFormat="1">
      <c r="A221" s="39"/>
      <c r="B221" s="40"/>
      <c r="C221" s="41"/>
      <c r="D221" s="240" t="s">
        <v>162</v>
      </c>
      <c r="E221" s="41"/>
      <c r="F221" s="241" t="s">
        <v>936</v>
      </c>
      <c r="G221" s="41"/>
      <c r="H221" s="41"/>
      <c r="I221" s="242"/>
      <c r="J221" s="41"/>
      <c r="K221" s="41"/>
      <c r="L221" s="45"/>
      <c r="M221" s="243"/>
      <c r="N221" s="244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162</v>
      </c>
      <c r="AU221" s="18" t="s">
        <v>87</v>
      </c>
    </row>
    <row r="222" s="14" customFormat="1">
      <c r="A222" s="14"/>
      <c r="B222" s="255"/>
      <c r="C222" s="256"/>
      <c r="D222" s="240" t="s">
        <v>163</v>
      </c>
      <c r="E222" s="257" t="s">
        <v>1</v>
      </c>
      <c r="F222" s="258" t="s">
        <v>2226</v>
      </c>
      <c r="G222" s="256"/>
      <c r="H222" s="259">
        <v>10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5" t="s">
        <v>163</v>
      </c>
      <c r="AU222" s="265" t="s">
        <v>87</v>
      </c>
      <c r="AV222" s="14" t="s">
        <v>87</v>
      </c>
      <c r="AW222" s="14" t="s">
        <v>33</v>
      </c>
      <c r="AX222" s="14" t="s">
        <v>85</v>
      </c>
      <c r="AY222" s="265" t="s">
        <v>149</v>
      </c>
    </row>
    <row r="223" s="2" customFormat="1" ht="21.75" customHeight="1">
      <c r="A223" s="39"/>
      <c r="B223" s="40"/>
      <c r="C223" s="227" t="s">
        <v>389</v>
      </c>
      <c r="D223" s="227" t="s">
        <v>155</v>
      </c>
      <c r="E223" s="228" t="s">
        <v>2181</v>
      </c>
      <c r="F223" s="229" t="s">
        <v>2182</v>
      </c>
      <c r="G223" s="230" t="s">
        <v>284</v>
      </c>
      <c r="H223" s="231">
        <v>3</v>
      </c>
      <c r="I223" s="232"/>
      <c r="J223" s="233">
        <f>ROUND(I223*H223,2)</f>
        <v>0</v>
      </c>
      <c r="K223" s="229" t="s">
        <v>159</v>
      </c>
      <c r="L223" s="45"/>
      <c r="M223" s="234" t="s">
        <v>1</v>
      </c>
      <c r="N223" s="235" t="s">
        <v>42</v>
      </c>
      <c r="O223" s="92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148</v>
      </c>
      <c r="AT223" s="238" t="s">
        <v>155</v>
      </c>
      <c r="AU223" s="238" t="s">
        <v>87</v>
      </c>
      <c r="AY223" s="18" t="s">
        <v>149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85</v>
      </c>
      <c r="BK223" s="239">
        <f>ROUND(I223*H223,2)</f>
        <v>0</v>
      </c>
      <c r="BL223" s="18" t="s">
        <v>148</v>
      </c>
      <c r="BM223" s="238" t="s">
        <v>2227</v>
      </c>
    </row>
    <row r="224" s="2" customFormat="1">
      <c r="A224" s="39"/>
      <c r="B224" s="40"/>
      <c r="C224" s="41"/>
      <c r="D224" s="240" t="s">
        <v>162</v>
      </c>
      <c r="E224" s="41"/>
      <c r="F224" s="241" t="s">
        <v>2184</v>
      </c>
      <c r="G224" s="41"/>
      <c r="H224" s="41"/>
      <c r="I224" s="242"/>
      <c r="J224" s="41"/>
      <c r="K224" s="41"/>
      <c r="L224" s="45"/>
      <c r="M224" s="243"/>
      <c r="N224" s="244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162</v>
      </c>
      <c r="AU224" s="18" t="s">
        <v>87</v>
      </c>
    </row>
    <row r="225" s="14" customFormat="1">
      <c r="A225" s="14"/>
      <c r="B225" s="255"/>
      <c r="C225" s="256"/>
      <c r="D225" s="240" t="s">
        <v>163</v>
      </c>
      <c r="E225" s="257" t="s">
        <v>1</v>
      </c>
      <c r="F225" s="258" t="s">
        <v>2185</v>
      </c>
      <c r="G225" s="256"/>
      <c r="H225" s="259">
        <v>3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5" t="s">
        <v>163</v>
      </c>
      <c r="AU225" s="265" t="s">
        <v>87</v>
      </c>
      <c r="AV225" s="14" t="s">
        <v>87</v>
      </c>
      <c r="AW225" s="14" t="s">
        <v>33</v>
      </c>
      <c r="AX225" s="14" t="s">
        <v>85</v>
      </c>
      <c r="AY225" s="265" t="s">
        <v>149</v>
      </c>
    </row>
    <row r="226" s="13" customFormat="1">
      <c r="A226" s="13"/>
      <c r="B226" s="245"/>
      <c r="C226" s="246"/>
      <c r="D226" s="240" t="s">
        <v>163</v>
      </c>
      <c r="E226" s="247" t="s">
        <v>1</v>
      </c>
      <c r="F226" s="248" t="s">
        <v>560</v>
      </c>
      <c r="G226" s="246"/>
      <c r="H226" s="247" t="s">
        <v>1</v>
      </c>
      <c r="I226" s="249"/>
      <c r="J226" s="246"/>
      <c r="K226" s="246"/>
      <c r="L226" s="250"/>
      <c r="M226" s="251"/>
      <c r="N226" s="252"/>
      <c r="O226" s="252"/>
      <c r="P226" s="252"/>
      <c r="Q226" s="252"/>
      <c r="R226" s="252"/>
      <c r="S226" s="252"/>
      <c r="T226" s="25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4" t="s">
        <v>163</v>
      </c>
      <c r="AU226" s="254" t="s">
        <v>87</v>
      </c>
      <c r="AV226" s="13" t="s">
        <v>85</v>
      </c>
      <c r="AW226" s="13" t="s">
        <v>33</v>
      </c>
      <c r="AX226" s="13" t="s">
        <v>77</v>
      </c>
      <c r="AY226" s="254" t="s">
        <v>149</v>
      </c>
    </row>
    <row r="227" s="2" customFormat="1" ht="16.5" customHeight="1">
      <c r="A227" s="39"/>
      <c r="B227" s="40"/>
      <c r="C227" s="280" t="s">
        <v>7</v>
      </c>
      <c r="D227" s="280" t="s">
        <v>553</v>
      </c>
      <c r="E227" s="281" t="s">
        <v>2186</v>
      </c>
      <c r="F227" s="282" t="s">
        <v>2187</v>
      </c>
      <c r="G227" s="283" t="s">
        <v>284</v>
      </c>
      <c r="H227" s="284">
        <v>3</v>
      </c>
      <c r="I227" s="285"/>
      <c r="J227" s="286">
        <f>ROUND(I227*H227,2)</f>
        <v>0</v>
      </c>
      <c r="K227" s="282" t="s">
        <v>159</v>
      </c>
      <c r="L227" s="287"/>
      <c r="M227" s="288" t="s">
        <v>1</v>
      </c>
      <c r="N227" s="289" t="s">
        <v>42</v>
      </c>
      <c r="O227" s="92"/>
      <c r="P227" s="236">
        <f>O227*H227</f>
        <v>0</v>
      </c>
      <c r="Q227" s="236">
        <v>0.00050000000000000001</v>
      </c>
      <c r="R227" s="236">
        <f>Q227*H227</f>
        <v>0.0015</v>
      </c>
      <c r="S227" s="236">
        <v>0</v>
      </c>
      <c r="T227" s="23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197</v>
      </c>
      <c r="AT227" s="238" t="s">
        <v>553</v>
      </c>
      <c r="AU227" s="238" t="s">
        <v>87</v>
      </c>
      <c r="AY227" s="18" t="s">
        <v>149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85</v>
      </c>
      <c r="BK227" s="239">
        <f>ROUND(I227*H227,2)</f>
        <v>0</v>
      </c>
      <c r="BL227" s="18" t="s">
        <v>148</v>
      </c>
      <c r="BM227" s="238" t="s">
        <v>2228</v>
      </c>
    </row>
    <row r="228" s="2" customFormat="1">
      <c r="A228" s="39"/>
      <c r="B228" s="40"/>
      <c r="C228" s="41"/>
      <c r="D228" s="240" t="s">
        <v>162</v>
      </c>
      <c r="E228" s="41"/>
      <c r="F228" s="241" t="s">
        <v>2187</v>
      </c>
      <c r="G228" s="41"/>
      <c r="H228" s="41"/>
      <c r="I228" s="242"/>
      <c r="J228" s="41"/>
      <c r="K228" s="41"/>
      <c r="L228" s="45"/>
      <c r="M228" s="243"/>
      <c r="N228" s="244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162</v>
      </c>
      <c r="AU228" s="18" t="s">
        <v>87</v>
      </c>
    </row>
    <row r="229" s="14" customFormat="1">
      <c r="A229" s="14"/>
      <c r="B229" s="255"/>
      <c r="C229" s="256"/>
      <c r="D229" s="240" t="s">
        <v>163</v>
      </c>
      <c r="E229" s="257" t="s">
        <v>1</v>
      </c>
      <c r="F229" s="258" t="s">
        <v>938</v>
      </c>
      <c r="G229" s="256"/>
      <c r="H229" s="259">
        <v>3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5" t="s">
        <v>163</v>
      </c>
      <c r="AU229" s="265" t="s">
        <v>87</v>
      </c>
      <c r="AV229" s="14" t="s">
        <v>87</v>
      </c>
      <c r="AW229" s="14" t="s">
        <v>33</v>
      </c>
      <c r="AX229" s="14" t="s">
        <v>85</v>
      </c>
      <c r="AY229" s="265" t="s">
        <v>149</v>
      </c>
    </row>
    <row r="230" s="12" customFormat="1" ht="22.8" customHeight="1">
      <c r="A230" s="12"/>
      <c r="B230" s="211"/>
      <c r="C230" s="212"/>
      <c r="D230" s="213" t="s">
        <v>76</v>
      </c>
      <c r="E230" s="225" t="s">
        <v>1246</v>
      </c>
      <c r="F230" s="225" t="s">
        <v>1247</v>
      </c>
      <c r="G230" s="212"/>
      <c r="H230" s="212"/>
      <c r="I230" s="215"/>
      <c r="J230" s="226">
        <f>BK230</f>
        <v>0</v>
      </c>
      <c r="K230" s="212"/>
      <c r="L230" s="217"/>
      <c r="M230" s="218"/>
      <c r="N230" s="219"/>
      <c r="O230" s="219"/>
      <c r="P230" s="220">
        <f>SUM(P231:P232)</f>
        <v>0</v>
      </c>
      <c r="Q230" s="219"/>
      <c r="R230" s="220">
        <f>SUM(R231:R232)</f>
        <v>0</v>
      </c>
      <c r="S230" s="219"/>
      <c r="T230" s="221">
        <f>SUM(T231:T232)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2" t="s">
        <v>85</v>
      </c>
      <c r="AT230" s="223" t="s">
        <v>76</v>
      </c>
      <c r="AU230" s="223" t="s">
        <v>85</v>
      </c>
      <c r="AY230" s="222" t="s">
        <v>149</v>
      </c>
      <c r="BK230" s="224">
        <f>SUM(BK231:BK232)</f>
        <v>0</v>
      </c>
    </row>
    <row r="231" s="2" customFormat="1" ht="16.5" customHeight="1">
      <c r="A231" s="39"/>
      <c r="B231" s="40"/>
      <c r="C231" s="227" t="s">
        <v>399</v>
      </c>
      <c r="D231" s="227" t="s">
        <v>155</v>
      </c>
      <c r="E231" s="228" t="s">
        <v>1615</v>
      </c>
      <c r="F231" s="229" t="s">
        <v>1616</v>
      </c>
      <c r="G231" s="230" t="s">
        <v>534</v>
      </c>
      <c r="H231" s="231">
        <v>61.475000000000001</v>
      </c>
      <c r="I231" s="232"/>
      <c r="J231" s="233">
        <f>ROUND(I231*H231,2)</f>
        <v>0</v>
      </c>
      <c r="K231" s="229" t="s">
        <v>159</v>
      </c>
      <c r="L231" s="45"/>
      <c r="M231" s="234" t="s">
        <v>1</v>
      </c>
      <c r="N231" s="235" t="s">
        <v>42</v>
      </c>
      <c r="O231" s="92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148</v>
      </c>
      <c r="AT231" s="238" t="s">
        <v>155</v>
      </c>
      <c r="AU231" s="238" t="s">
        <v>87</v>
      </c>
      <c r="AY231" s="18" t="s">
        <v>149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85</v>
      </c>
      <c r="BK231" s="239">
        <f>ROUND(I231*H231,2)</f>
        <v>0</v>
      </c>
      <c r="BL231" s="18" t="s">
        <v>148</v>
      </c>
      <c r="BM231" s="238" t="s">
        <v>2144</v>
      </c>
    </row>
    <row r="232" s="2" customFormat="1">
      <c r="A232" s="39"/>
      <c r="B232" s="40"/>
      <c r="C232" s="41"/>
      <c r="D232" s="240" t="s">
        <v>162</v>
      </c>
      <c r="E232" s="41"/>
      <c r="F232" s="241" t="s">
        <v>1618</v>
      </c>
      <c r="G232" s="41"/>
      <c r="H232" s="41"/>
      <c r="I232" s="242"/>
      <c r="J232" s="41"/>
      <c r="K232" s="41"/>
      <c r="L232" s="45"/>
      <c r="M232" s="304"/>
      <c r="N232" s="305"/>
      <c r="O232" s="306"/>
      <c r="P232" s="306"/>
      <c r="Q232" s="306"/>
      <c r="R232" s="306"/>
      <c r="S232" s="306"/>
      <c r="T232" s="307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162</v>
      </c>
      <c r="AU232" s="18" t="s">
        <v>87</v>
      </c>
    </row>
    <row r="233" s="2" customFormat="1" ht="6.96" customHeight="1">
      <c r="A233" s="39"/>
      <c r="B233" s="67"/>
      <c r="C233" s="68"/>
      <c r="D233" s="68"/>
      <c r="E233" s="68"/>
      <c r="F233" s="68"/>
      <c r="G233" s="68"/>
      <c r="H233" s="68"/>
      <c r="I233" s="68"/>
      <c r="J233" s="68"/>
      <c r="K233" s="68"/>
      <c r="L233" s="45"/>
      <c r="M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</row>
  </sheetData>
  <sheetProtection sheet="1" autoFilter="0" formatColumns="0" formatRows="0" objects="1" scenarios="1" spinCount="100000" saltValue="7ZBmj34zKkC+96sSID5Dt6ps65hjoID7TSOkWGdVOKliCOCWPf7+zgihCna2acg5rgxeTsteb2Uvjd14UhaX4w==" hashValue="0p+p4Rh6+KDXs6xJdDGdi9xoKsVd7zYq+gi/ccOcKxv82AFQYIXihW661hg4xnEsiRTlJYSi0qz8w6ioqxnEGg==" algorithmName="SHA-512" password="CC35"/>
  <autoFilter ref="C124:K2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kros\kros urs</dc:creator>
  <cp:lastModifiedBy>kros\kros urs</cp:lastModifiedBy>
  <dcterms:created xsi:type="dcterms:W3CDTF">2025-07-18T08:30:01Z</dcterms:created>
  <dcterms:modified xsi:type="dcterms:W3CDTF">2025-07-18T08:30:14Z</dcterms:modified>
</cp:coreProperties>
</file>